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Dział">'Arkusz1'!$A$9:$A$23</definedName>
    <definedName name="_xlnm.Print_Area" localSheetId="0">'Arkusz1'!$A$1:$G$227</definedName>
    <definedName name="_xlnm.Print_Titles" localSheetId="0">'Arkusz1'!$7:$8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8" authorId="0">
      <text>
        <r>
          <rPr>
            <b/>
            <sz val="8"/>
            <color indexed="8"/>
            <rFont val="Times New Roman"/>
            <family val="1"/>
          </rPr>
          <t xml:space="preserve">a:
</t>
        </r>
      </text>
    </comment>
  </commentList>
</comments>
</file>

<file path=xl/sharedStrings.xml><?xml version="1.0" encoding="utf-8"?>
<sst xmlns="http://schemas.openxmlformats.org/spreadsheetml/2006/main" count="268" uniqueCount="145">
  <si>
    <t>Załącznik Nr 1</t>
  </si>
  <si>
    <t>Klasyfikacja budżet.</t>
  </si>
  <si>
    <t>Treść</t>
  </si>
  <si>
    <t>Plan</t>
  </si>
  <si>
    <t>wykonanie</t>
  </si>
  <si>
    <t>procent</t>
  </si>
  <si>
    <t>Dział</t>
  </si>
  <si>
    <t>Rozdz.</t>
  </si>
  <si>
    <t>010</t>
  </si>
  <si>
    <t>Rolnictwo i łowiectwo</t>
  </si>
  <si>
    <t>01022</t>
  </si>
  <si>
    <t>Zwalczanie chorób zakaźnych zwierząt oraz bad.mon.poz.chem. i biol.w tkankach zwierz. i prod.poch.zwierz.</t>
  </si>
  <si>
    <t>0690</t>
  </si>
  <si>
    <t>Wpływy z różnych opłat</t>
  </si>
  <si>
    <t>01095</t>
  </si>
  <si>
    <t>Pozostała działalność</t>
  </si>
  <si>
    <t>2010</t>
  </si>
  <si>
    <t>Dot.cel.otrz.z b.p. na real.zad.bież.z zakr. admin. rząd. oraz innych zadań zlec.gminom ustawami</t>
  </si>
  <si>
    <t>Transport i łączność</t>
  </si>
  <si>
    <t>Drogi publiczne powiatowe</t>
  </si>
  <si>
    <t>Dotacje celowe otrzymane z powiatu na zadanie bieżące realizowane na podstawie porozumień ( umów) między jednostkami samorządu terytorialnego</t>
  </si>
  <si>
    <t>Drogi publiczne gminne</t>
  </si>
  <si>
    <t>0580</t>
  </si>
  <si>
    <t>Środki na dofinansowanie inwestycji gmin, powiatów,samorządów województw, pozyskane z innych źródeł</t>
  </si>
  <si>
    <t>6298</t>
  </si>
  <si>
    <t>Gospodarka mieszkaniowa</t>
  </si>
  <si>
    <t>Gospodarka gruntami i nieruchomościami</t>
  </si>
  <si>
    <t>0470</t>
  </si>
  <si>
    <t>Wpływy z opłat za zarząd,użytk.i użytk.wieczyste nieruchom.</t>
  </si>
  <si>
    <t>0750</t>
  </si>
  <si>
    <t>Dochody z najmu i dzierż.skł.maj.S.P.lub jedn.sam.ter.oraz innych umów o pod.char.</t>
  </si>
  <si>
    <t>0770</t>
  </si>
  <si>
    <t>Wpływy z tytułu odpłatnego nabycia prawa własności oraz prawa użtkowania  wieczystego nieruchomosći</t>
  </si>
  <si>
    <t>0870</t>
  </si>
  <si>
    <t>Wpływy ze sprzedaży  składników majątkowych</t>
  </si>
  <si>
    <t>0920</t>
  </si>
  <si>
    <t>Pozostałe odsetki</t>
  </si>
  <si>
    <t>0970</t>
  </si>
  <si>
    <t>Działalność usługowa</t>
  </si>
  <si>
    <t>Prace geodezyjne i kartograficzne</t>
  </si>
  <si>
    <t>Grzywny i kary pienieżne od osób prawnych i innych jednostek organizacyjnych</t>
  </si>
  <si>
    <t>Administracja publiczna</t>
  </si>
  <si>
    <t>Urzędy wojewódzkie</t>
  </si>
  <si>
    <t>Dot.cel.otrz.z b.p. na real.zad.bież.z zakr.admin.rząd.oraz innych zad.zlec.gminie ustawami</t>
  </si>
  <si>
    <t>Dochody jednostek samorządu terytorialnego związane z realizacją zadań z zakresu administracji rządowej oraz innych zadań zleconych ustawami.</t>
  </si>
  <si>
    <t>Urzędy gmin</t>
  </si>
  <si>
    <t>Wpływy z różnych dochodów</t>
  </si>
  <si>
    <t>Urzędy nacz.org.wł. państw.,kontroli i ochr.prawa oraz sądownictwa</t>
  </si>
  <si>
    <t xml:space="preserve">Urzędy nacz.org.wł. państw.,kontroli i ochr.prawa </t>
  </si>
  <si>
    <t>Bezpieczeństwo  publiczne i ochrona przeciwpożarowa</t>
  </si>
  <si>
    <t>2710</t>
  </si>
  <si>
    <t>6300</t>
  </si>
  <si>
    <t>Obrona cywilna</t>
  </si>
  <si>
    <t>Straż Miejska</t>
  </si>
  <si>
    <t>0570</t>
  </si>
  <si>
    <t>Grzywny,mandaty i inne kary pien.od ludności</t>
  </si>
  <si>
    <t>Doch.od os.pr.,od os.fizycznych i od innych jedn.nie pos.osobow.prawnej</t>
  </si>
  <si>
    <t>Wpływy z podatku dochodowego od osób fizycznych.</t>
  </si>
  <si>
    <t>0350</t>
  </si>
  <si>
    <t>Podatek od działalności gospodarczej osób fiz., opł.w formie karty podatkowej</t>
  </si>
  <si>
    <t>0910</t>
  </si>
  <si>
    <t>Odsetki od nieterminowych wpłat</t>
  </si>
  <si>
    <t>Wpływy z pod.roln.,p.leśn.,p.od czynności cywilnopr. oraz pod.i opł.lok.od os.pr.i innych jedn.org.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</si>
  <si>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</si>
  <si>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</si>
  <si>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</si>
  <si>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</si>
  <si>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</si>
  <si>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</si>
  <si>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</si>
  <si>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</si>
  <si>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0450</t>
  </si>
  <si>
    <t xml:space="preserve">Wpływy z opłaty administracyjnej za czynnosci urzędowe </t>
  </si>
  <si>
    <t>0500</t>
  </si>
  <si>
    <t>Podatek od czynności cywilnoprawnych</t>
  </si>
  <si>
    <t>Odsetki od nieterminowych wpłat z tyt. pod. i opłat</t>
  </si>
  <si>
    <t>Wpływy z pod.roln.,p.leśn.,pod. Od spadków i darowizn,pod.od czynności cywilnopr., oraz  oraz pod.i opł.lokalnych od osób fizycznych</t>
  </si>
  <si>
    <t>0360</t>
  </si>
  <si>
    <t>Podatek od spadków i darowizn</t>
  </si>
  <si>
    <t>0370</t>
  </si>
  <si>
    <t xml:space="preserve">Podatek od posiadania psów </t>
  </si>
  <si>
    <t>0430</t>
  </si>
  <si>
    <t xml:space="preserve">Wpływy z opłaty targowej </t>
  </si>
  <si>
    <t>Wpływy z innych opłat stan.doch.jedn.sam.ter.na podst ustaw</t>
  </si>
  <si>
    <t>0410</t>
  </si>
  <si>
    <t>Wpływy z opłaty skarbowej</t>
  </si>
  <si>
    <t>0460</t>
  </si>
  <si>
    <t>Wpływy z opłaty eksploatacyjnej</t>
  </si>
  <si>
    <t>0480</t>
  </si>
  <si>
    <t>Wpływy  z opłat za zezwolenia na sprzedaż alkoholu</t>
  </si>
  <si>
    <t>0490</t>
  </si>
  <si>
    <t>Wpływy z innych lokalnych opłat pobieranych przez jednostki samorządu terytorialnego na podstawie odrębnych ustaw</t>
  </si>
  <si>
    <t>Udziały gmin w pod.stanowiących dochód b.p.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</si>
  <si>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</si>
  <si>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</si>
  <si>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</si>
  <si>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</si>
  <si>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</si>
  <si>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og.dla jedn.sam.teryt.</t>
  </si>
  <si>
    <t>2920</t>
  </si>
  <si>
    <t>Subwencje ogólne z budżetu państwa</t>
  </si>
  <si>
    <t>Część wyrównawcza subwencji ogólnej dla gmin</t>
  </si>
  <si>
    <t>Różne rozlczenia finansowe</t>
  </si>
  <si>
    <t>Część równoważąca subwencji ogólnej dla gmin</t>
  </si>
  <si>
    <t>Oświata i wychowanie</t>
  </si>
  <si>
    <t>Szkoły podstawowe</t>
  </si>
  <si>
    <t>0830</t>
  </si>
  <si>
    <t>Wpływy z usług</t>
  </si>
  <si>
    <t>Dotacje cel.otrz.z b.p. na realiz. własnych zad. bieżących gmin</t>
  </si>
  <si>
    <t>Wpływy z tytułu pomocy finansowej udzielanej między jednostkami samorządu terytorialnego na dofinansowanie własnych zadań inwestycyjnych i zakupów inwestycyjnych</t>
  </si>
  <si>
    <t>Przedszkola</t>
  </si>
  <si>
    <t>Gimnazja</t>
  </si>
  <si>
    <t>2030</t>
  </si>
  <si>
    <t>Zespoły ekonomiczno-administracyjne szkół</t>
  </si>
  <si>
    <t>Ochrona zdrowia</t>
  </si>
  <si>
    <t>Przeciwdziałaniw alkoholizmowi</t>
  </si>
  <si>
    <t>0900</t>
  </si>
  <si>
    <t>Odsetki od dotacji wykorzystanych niezgodnie z przeznaczeniem lub pobranych w nadmiernej wysokości</t>
  </si>
  <si>
    <t>2910</t>
  </si>
  <si>
    <t>Wpływy ze zwrotów dotacji wykorzystanych niezgodnie z przeznaczeniem lub pobranych w nadmiernej wysokości</t>
  </si>
  <si>
    <t>Pomoc społeczna</t>
  </si>
  <si>
    <t>Ośrodki wsparcia</t>
  </si>
  <si>
    <t>Świadczenia rodzinne oraz składki na ubezpieczenia emerytalnei rentowe z ubezpieczenia społecznego</t>
  </si>
  <si>
    <t>Składki na ubezp.zdrowotne opł.za osoby pobierające niektóre świadczenia z pomocy społecznej</t>
  </si>
  <si>
    <t>Zasiłki i pomoc w nat.oraz skł.na ubezp.społ.</t>
  </si>
  <si>
    <t>Dotacje cel.otrz.z b.p. na realiz. własnych zad.bieżących gmin</t>
  </si>
  <si>
    <t>Ośrodki pomocy społecznej</t>
  </si>
  <si>
    <t>Usługi opiekuńcze i specjalistyczne usługi opiek.</t>
  </si>
  <si>
    <t>Edukacyjna opieka wychowawcza</t>
  </si>
  <si>
    <t>Pomoc materialna dla uczniów</t>
  </si>
  <si>
    <t>Gospodarka komunalna i ochrona środowiska</t>
  </si>
  <si>
    <t>Gospodarka ściekowa i ochrona wód</t>
  </si>
  <si>
    <t>Środki na dofinansowanie własnych inwestycji gmin , powiatów,samorządów województw pozyskane z innych źródeł</t>
  </si>
  <si>
    <t>Kultura i ochrona dziedzictwa narodowego</t>
  </si>
  <si>
    <t>Biblioteki</t>
  </si>
  <si>
    <t>Kultura fizyczna i sport</t>
  </si>
  <si>
    <t>Obiekty sportowe</t>
  </si>
  <si>
    <t xml:space="preserve">         Ogółem</t>
  </si>
  <si>
    <t>Wybory do Sejmu i Senatu</t>
  </si>
  <si>
    <t>Wpływy z pomocy finansowej udzielanej między jednostkami samorządu terytorialnego na dofinansowanie własnych zadań bieżących</t>
  </si>
  <si>
    <t>Ochotnicze straże pożarne</t>
  </si>
  <si>
    <t>Środki na dofinansowanie własnych zadań bieżących gmin       ( związków gmin), powiatów ( związków powiatów), samorządów województw, pozyskane z innych źródeł</t>
  </si>
  <si>
    <t>Pozostałe zadania w zakresie polityki społecznej</t>
  </si>
  <si>
    <t>Utrzymanie zieleni w miastach i gminach</t>
  </si>
  <si>
    <t>Wykonanie dochodów budżetu gminy za  2007 rok.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</si>
</sst>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u val="single"/>
      <sz val="10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1"/>
      <name val="Arial CE"/>
      <family val="2"/>
    </font>
    <font>
      <b/>
      <sz val="8"/>
      <color indexed="8"/>
      <name val="Times New Roman"/>
      <family val="1"/>
    </font>
    <font>
      <b/>
      <u val="single"/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49" fontId="0" fillId="0" borderId="4" xfId="0" applyNumberFormat="1" applyBorder="1" applyAlignment="1">
      <alignment horizontal="right"/>
    </xf>
    <xf numFmtId="49" fontId="5" fillId="0" borderId="5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wrapText="1"/>
    </xf>
    <xf numFmtId="3" fontId="5" fillId="0" borderId="8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5" xfId="0" applyFont="1" applyBorder="1" applyAlignment="1">
      <alignment horizontal="right"/>
    </xf>
    <xf numFmtId="49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3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3" fontId="0" fillId="0" borderId="8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5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6" fillId="0" borderId="16" xfId="0" applyFont="1" applyBorder="1" applyAlignment="1">
      <alignment horizontal="right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9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3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49" fontId="7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9" fillId="0" borderId="4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0" fontId="0" fillId="0" borderId="18" xfId="0" applyBorder="1" applyAlignment="1">
      <alignment wrapText="1"/>
    </xf>
    <xf numFmtId="0" fontId="9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7" xfId="0" applyNumberFormat="1" applyBorder="1" applyAlignment="1">
      <alignment/>
    </xf>
    <xf numFmtId="49" fontId="7" fillId="0" borderId="22" xfId="0" applyNumberFormat="1" applyFont="1" applyBorder="1" applyAlignment="1">
      <alignment/>
    </xf>
    <xf numFmtId="0" fontId="9" fillId="0" borderId="23" xfId="0" applyFont="1" applyBorder="1" applyAlignment="1">
      <alignment vertical="center" wrapText="1"/>
    </xf>
    <xf numFmtId="3" fontId="9" fillId="0" borderId="24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5" fillId="0" borderId="6" xfId="0" applyNumberFormat="1" applyFont="1" applyBorder="1" applyAlignment="1">
      <alignment/>
    </xf>
    <xf numFmtId="0" fontId="5" fillId="0" borderId="5" xfId="0" applyFont="1" applyBorder="1" applyAlignment="1">
      <alignment horizontal="right"/>
    </xf>
    <xf numFmtId="0" fontId="0" fillId="0" borderId="25" xfId="0" applyBorder="1" applyAlignment="1">
      <alignment/>
    </xf>
    <xf numFmtId="49" fontId="0" fillId="0" borderId="6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9" fontId="0" fillId="0" borderId="0" xfId="17" applyFont="1" applyFill="1" applyBorder="1" applyAlignment="1" applyProtection="1">
      <alignment horizontal="right"/>
      <protection/>
    </xf>
    <xf numFmtId="0" fontId="6" fillId="0" borderId="28" xfId="0" applyFont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0" fontId="9" fillId="0" borderId="23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49" fontId="5" fillId="0" borderId="6" xfId="0" applyNumberFormat="1" applyFont="1" applyBorder="1" applyAlignment="1">
      <alignment horizontal="center" wrapText="1"/>
    </xf>
    <xf numFmtId="3" fontId="5" fillId="0" borderId="8" xfId="0" applyNumberFormat="1" applyFont="1" applyBorder="1" applyAlignment="1">
      <alignment horizontal="right" wrapText="1"/>
    </xf>
    <xf numFmtId="4" fontId="5" fillId="0" borderId="8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2" fillId="0" borderId="21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49" fontId="8" fillId="0" borderId="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3" fontId="6" fillId="0" borderId="8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 wrapText="1"/>
    </xf>
    <xf numFmtId="3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3" fontId="9" fillId="0" borderId="24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10" fillId="0" borderId="8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10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0" fontId="5" fillId="0" borderId="7" xfId="0" applyFont="1" applyBorder="1" applyAlignment="1">
      <alignment/>
    </xf>
    <xf numFmtId="4" fontId="6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5" fillId="0" borderId="18" xfId="0" applyFont="1" applyBorder="1" applyAlignment="1">
      <alignment wrapText="1"/>
    </xf>
    <xf numFmtId="3" fontId="0" fillId="0" borderId="19" xfId="0" applyNumberFormat="1" applyBorder="1" applyAlignment="1">
      <alignment/>
    </xf>
    <xf numFmtId="4" fontId="0" fillId="0" borderId="19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0" fillId="0" borderId="19" xfId="0" applyNumberFormat="1" applyBorder="1" applyAlignment="1">
      <alignment/>
    </xf>
    <xf numFmtId="0" fontId="5" fillId="0" borderId="15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3" fontId="0" fillId="0" borderId="19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18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8" xfId="0" applyNumberFormat="1" applyFont="1" applyBorder="1" applyAlignment="1">
      <alignment horizontal="right"/>
    </xf>
    <xf numFmtId="0" fontId="14" fillId="0" borderId="4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15" fillId="0" borderId="29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4" fontId="7" fillId="0" borderId="8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3" fontId="0" fillId="0" borderId="3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1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3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4" fontId="4" fillId="0" borderId="39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0" xfId="0" applyFont="1" applyBorder="1" applyAlignment="1">
      <alignment vertical="center" wrapText="1"/>
    </xf>
    <xf numFmtId="0" fontId="0" fillId="0" borderId="41" xfId="0" applyFont="1" applyBorder="1" applyAlignment="1">
      <alignment wrapText="1"/>
    </xf>
    <xf numFmtId="0" fontId="10" fillId="0" borderId="42" xfId="0" applyFont="1" applyBorder="1" applyAlignment="1">
      <alignment horizontal="right"/>
    </xf>
    <xf numFmtId="49" fontId="7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wrapText="1"/>
    </xf>
    <xf numFmtId="3" fontId="9" fillId="0" borderId="45" xfId="0" applyNumberFormat="1" applyFont="1" applyBorder="1" applyAlignment="1">
      <alignment horizontal="right" wrapText="1"/>
    </xf>
    <xf numFmtId="4" fontId="9" fillId="0" borderId="45" xfId="0" applyNumberFormat="1" applyFont="1" applyBorder="1" applyAlignment="1">
      <alignment horizontal="right" wrapText="1"/>
    </xf>
    <xf numFmtId="4" fontId="9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 horizontal="right"/>
    </xf>
    <xf numFmtId="4" fontId="0" fillId="0" borderId="46" xfId="0" applyNumberFormat="1" applyFont="1" applyBorder="1" applyAlignment="1">
      <alignment horizontal="right"/>
    </xf>
    <xf numFmtId="0" fontId="5" fillId="0" borderId="47" xfId="0" applyFont="1" applyBorder="1" applyAlignment="1">
      <alignment horizontal="right"/>
    </xf>
    <xf numFmtId="0" fontId="5" fillId="0" borderId="41" xfId="0" applyFont="1" applyBorder="1" applyAlignment="1">
      <alignment vertical="center"/>
    </xf>
    <xf numFmtId="0" fontId="0" fillId="0" borderId="41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15" fillId="0" borderId="51" xfId="0" applyFont="1" applyBorder="1" applyAlignment="1">
      <alignment horizontal="center"/>
    </xf>
    <xf numFmtId="0" fontId="15" fillId="0" borderId="5" xfId="0" applyFont="1" applyBorder="1" applyAlignment="1">
      <alignment/>
    </xf>
    <xf numFmtId="0" fontId="13" fillId="0" borderId="52" xfId="0" applyFont="1" applyBorder="1" applyAlignment="1">
      <alignment/>
    </xf>
    <xf numFmtId="49" fontId="13" fillId="0" borderId="52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5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0" fontId="15" fillId="0" borderId="51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53" xfId="0" applyFont="1" applyBorder="1" applyAlignment="1">
      <alignment wrapText="1"/>
    </xf>
    <xf numFmtId="0" fontId="15" fillId="0" borderId="29" xfId="0" applyFont="1" applyBorder="1" applyAlignment="1">
      <alignment/>
    </xf>
    <xf numFmtId="49" fontId="9" fillId="0" borderId="54" xfId="0" applyNumberFormat="1" applyFont="1" applyBorder="1" applyAlignment="1">
      <alignment horizontal="right"/>
    </xf>
    <xf numFmtId="0" fontId="10" fillId="0" borderId="55" xfId="0" applyFont="1" applyBorder="1" applyAlignment="1">
      <alignment horizontal="right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3" fontId="9" fillId="0" borderId="58" xfId="0" applyNumberFormat="1" applyFont="1" applyBorder="1" applyAlignment="1">
      <alignment horizontal="right"/>
    </xf>
    <xf numFmtId="4" fontId="9" fillId="0" borderId="58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49" fontId="9" fillId="0" borderId="59" xfId="0" applyNumberFormat="1" applyFont="1" applyBorder="1" applyAlignment="1">
      <alignment horizontal="center"/>
    </xf>
    <xf numFmtId="0" fontId="9" fillId="0" borderId="60" xfId="0" applyFont="1" applyBorder="1" applyAlignment="1">
      <alignment wrapText="1"/>
    </xf>
    <xf numFmtId="3" fontId="9" fillId="0" borderId="46" xfId="0" applyNumberFormat="1" applyFont="1" applyBorder="1" applyAlignment="1">
      <alignment horizontal="right"/>
    </xf>
    <xf numFmtId="4" fontId="9" fillId="0" borderId="46" xfId="0" applyNumberFormat="1" applyFont="1" applyBorder="1" applyAlignment="1">
      <alignment horizontal="right"/>
    </xf>
    <xf numFmtId="0" fontId="15" fillId="0" borderId="29" xfId="0" applyFont="1" applyBorder="1" applyAlignment="1">
      <alignment wrapText="1"/>
    </xf>
    <xf numFmtId="3" fontId="5" fillId="0" borderId="8" xfId="0" applyNumberFormat="1" applyFont="1" applyBorder="1" applyAlignment="1">
      <alignment horizontal="right" wrapText="1" shrinkToFit="1"/>
    </xf>
    <xf numFmtId="0" fontId="0" fillId="0" borderId="61" xfId="0" applyFont="1" applyBorder="1" applyAlignment="1">
      <alignment horizontal="right"/>
    </xf>
    <xf numFmtId="49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wrapText="1"/>
    </xf>
    <xf numFmtId="0" fontId="0" fillId="0" borderId="64" xfId="0" applyFont="1" applyBorder="1" applyAlignment="1">
      <alignment horizontal="right"/>
    </xf>
    <xf numFmtId="4" fontId="0" fillId="0" borderId="65" xfId="0" applyNumberFormat="1" applyFont="1" applyBorder="1" applyAlignment="1">
      <alignment horizontal="right"/>
    </xf>
    <xf numFmtId="0" fontId="5" fillId="0" borderId="66" xfId="0" applyFont="1" applyBorder="1" applyAlignment="1">
      <alignment wrapText="1"/>
    </xf>
    <xf numFmtId="4" fontId="5" fillId="0" borderId="26" xfId="0" applyNumberFormat="1" applyFont="1" applyBorder="1" applyAlignment="1">
      <alignment horizontal="right"/>
    </xf>
    <xf numFmtId="3" fontId="0" fillId="0" borderId="67" xfId="0" applyNumberFormat="1" applyFont="1" applyBorder="1" applyAlignment="1">
      <alignment horizontal="right"/>
    </xf>
    <xf numFmtId="4" fontId="0" fillId="0" borderId="6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="75" zoomScaleSheetLayoutView="75" workbookViewId="0" topLeftCell="A3">
      <selection activeCell="D3" sqref="D3"/>
    </sheetView>
  </sheetViews>
  <sheetFormatPr defaultColWidth="9.00390625" defaultRowHeight="12.75"/>
  <cols>
    <col min="1" max="1" width="5.875" style="0" customWidth="1"/>
    <col min="2" max="3" width="7.125" style="0" customWidth="1"/>
    <col min="4" max="4" width="52.125" style="0" customWidth="1"/>
    <col min="5" max="5" width="12.875" style="0" customWidth="1"/>
    <col min="6" max="6" width="16.00390625" style="0" customWidth="1"/>
    <col min="7" max="7" width="9.625" style="0" customWidth="1"/>
  </cols>
  <sheetData>
    <row r="1" ht="15">
      <c r="E1" s="1" t="s">
        <v>0</v>
      </c>
    </row>
    <row r="2" spans="2:7" ht="12.75">
      <c r="B2" s="2"/>
      <c r="D2" s="3"/>
      <c r="E2" s="3"/>
      <c r="F2" s="3"/>
      <c r="G2" s="3"/>
    </row>
    <row r="3" spans="4:7" ht="12.75">
      <c r="D3" s="3"/>
      <c r="E3" s="3"/>
      <c r="F3" s="3"/>
      <c r="G3" s="3"/>
    </row>
    <row r="4" spans="1:7" ht="18">
      <c r="A4" s="264" t="s">
        <v>144</v>
      </c>
      <c r="B4" s="264"/>
      <c r="C4" s="264"/>
      <c r="D4" s="264"/>
      <c r="E4" s="264"/>
      <c r="F4" s="264"/>
      <c r="G4" s="264"/>
    </row>
    <row r="5" spans="4:7" ht="12.75">
      <c r="D5" s="4"/>
      <c r="E5" s="3"/>
      <c r="F5" s="3"/>
      <c r="G5" s="3"/>
    </row>
    <row r="7" spans="1:7" ht="12.75">
      <c r="A7" s="265" t="s">
        <v>1</v>
      </c>
      <c r="B7" s="265"/>
      <c r="C7" s="265"/>
      <c r="D7" s="266" t="s">
        <v>2</v>
      </c>
      <c r="E7" s="267" t="s">
        <v>3</v>
      </c>
      <c r="F7" s="267" t="s">
        <v>4</v>
      </c>
      <c r="G7" s="267" t="s">
        <v>5</v>
      </c>
    </row>
    <row r="8" spans="1:7" ht="12.75">
      <c r="A8" s="5" t="s">
        <v>6</v>
      </c>
      <c r="B8" s="6" t="s">
        <v>7</v>
      </c>
      <c r="C8" s="7"/>
      <c r="D8" s="266"/>
      <c r="E8" s="267"/>
      <c r="F8" s="267"/>
      <c r="G8" s="267"/>
    </row>
    <row r="9" spans="1:7" ht="15">
      <c r="A9" s="235" t="s">
        <v>8</v>
      </c>
      <c r="B9" s="236"/>
      <c r="C9" s="237"/>
      <c r="D9" s="238" t="s">
        <v>9</v>
      </c>
      <c r="E9" s="239">
        <f>E10+E13</f>
        <v>46430</v>
      </c>
      <c r="F9" s="240">
        <f>F10+F13</f>
        <v>40706.18</v>
      </c>
      <c r="G9" s="241">
        <f>(F9*100)/E9</f>
        <v>87.67215162610381</v>
      </c>
    </row>
    <row r="10" spans="1:7" ht="38.25">
      <c r="A10" s="8"/>
      <c r="B10" s="9" t="s">
        <v>10</v>
      </c>
      <c r="C10" s="10"/>
      <c r="D10" s="11" t="s">
        <v>11</v>
      </c>
      <c r="E10" s="12">
        <f>E11</f>
        <v>0</v>
      </c>
      <c r="F10" s="13">
        <f>F11</f>
        <v>1829.99</v>
      </c>
      <c r="G10" s="13"/>
    </row>
    <row r="11" spans="1:7" ht="12.75">
      <c r="A11" s="14"/>
      <c r="B11" s="15"/>
      <c r="C11" s="16" t="s">
        <v>12</v>
      </c>
      <c r="D11" s="17" t="s">
        <v>13</v>
      </c>
      <c r="E11" s="18">
        <v>0</v>
      </c>
      <c r="F11" s="19">
        <v>1829.99</v>
      </c>
      <c r="G11" s="20"/>
    </row>
    <row r="12" spans="1:7" ht="12.75">
      <c r="A12" s="14"/>
      <c r="B12" s="15"/>
      <c r="C12" s="16"/>
      <c r="D12" s="17"/>
      <c r="E12" s="18"/>
      <c r="F12" s="19"/>
      <c r="G12" s="20"/>
    </row>
    <row r="13" spans="1:7" ht="12.75">
      <c r="A13" s="14"/>
      <c r="B13" s="21" t="s">
        <v>14</v>
      </c>
      <c r="C13" s="22"/>
      <c r="D13" s="23" t="s">
        <v>15</v>
      </c>
      <c r="E13" s="12">
        <f>SUM(E14)</f>
        <v>46430</v>
      </c>
      <c r="F13" s="13">
        <f>SUM(F14)</f>
        <v>38876.19</v>
      </c>
      <c r="G13" s="24">
        <f>(F13*100)/E13</f>
        <v>83.73075597673918</v>
      </c>
    </row>
    <row r="14" spans="1:7" ht="25.5">
      <c r="A14" s="14"/>
      <c r="B14" s="25"/>
      <c r="C14" s="26" t="s">
        <v>16</v>
      </c>
      <c r="D14" s="27" t="s">
        <v>17</v>
      </c>
      <c r="E14" s="28">
        <v>46430</v>
      </c>
      <c r="F14" s="20">
        <v>38876.19</v>
      </c>
      <c r="G14" s="20">
        <f>(F14*100)/E14</f>
        <v>83.73075597673918</v>
      </c>
    </row>
    <row r="15" spans="1:7" ht="12.75">
      <c r="A15" s="29"/>
      <c r="B15" s="30"/>
      <c r="C15" s="31"/>
      <c r="D15" s="32"/>
      <c r="E15" s="33"/>
      <c r="F15" s="34"/>
      <c r="G15" s="35"/>
    </row>
    <row r="16" spans="1:7" ht="15">
      <c r="A16" s="242">
        <v>600</v>
      </c>
      <c r="B16" s="243"/>
      <c r="C16" s="244"/>
      <c r="D16" s="245" t="s">
        <v>18</v>
      </c>
      <c r="E16" s="246">
        <f>E17+E20</f>
        <v>2714965</v>
      </c>
      <c r="F16" s="247">
        <f>F17+F20</f>
        <v>2339523.49</v>
      </c>
      <c r="G16" s="247">
        <f>(F16*100)/E16</f>
        <v>86.1714051562359</v>
      </c>
    </row>
    <row r="17" spans="1:7" ht="12.75">
      <c r="A17" s="36"/>
      <c r="B17" s="37">
        <v>60014</v>
      </c>
      <c r="C17" s="38"/>
      <c r="D17" s="39" t="s">
        <v>19</v>
      </c>
      <c r="E17" s="40">
        <f>SUM(E18)</f>
        <v>96939</v>
      </c>
      <c r="F17" s="40">
        <f>SUM(F18)</f>
        <v>93943.65</v>
      </c>
      <c r="G17" s="20">
        <f>(F17*100)/E17</f>
        <v>96.91006715563395</v>
      </c>
    </row>
    <row r="18" spans="1:7" ht="38.25">
      <c r="A18" s="36"/>
      <c r="B18" s="37"/>
      <c r="C18" s="41">
        <v>2320</v>
      </c>
      <c r="D18" s="42" t="s">
        <v>20</v>
      </c>
      <c r="E18" s="43">
        <v>96939</v>
      </c>
      <c r="F18" s="44">
        <v>93943.65</v>
      </c>
      <c r="G18" s="20">
        <f>(F18*100)/E18</f>
        <v>96.91006715563395</v>
      </c>
    </row>
    <row r="19" spans="1:7" ht="12.75">
      <c r="A19" s="36"/>
      <c r="B19" s="45"/>
      <c r="C19" s="46"/>
      <c r="D19" s="47"/>
      <c r="E19" s="40"/>
      <c r="F19" s="48"/>
      <c r="G19" s="20"/>
    </row>
    <row r="20" spans="1:7" ht="12.75">
      <c r="A20" s="14"/>
      <c r="B20" s="49">
        <v>60016</v>
      </c>
      <c r="C20" s="10"/>
      <c r="D20" s="11" t="s">
        <v>21</v>
      </c>
      <c r="E20" s="12">
        <f>SUM(E22:E22)</f>
        <v>2618026</v>
      </c>
      <c r="F20" s="13">
        <f>SUM(F21:F22)</f>
        <v>2245579.8400000003</v>
      </c>
      <c r="G20" s="13">
        <f>(F20*100)/E20</f>
        <v>85.7737791756079</v>
      </c>
    </row>
    <row r="21" spans="1:7" ht="25.5">
      <c r="A21" s="14"/>
      <c r="B21" s="49"/>
      <c r="C21" s="16" t="s">
        <v>22</v>
      </c>
      <c r="D21" s="50" t="s">
        <v>40</v>
      </c>
      <c r="E21" s="43">
        <v>0</v>
      </c>
      <c r="F21" s="44">
        <v>114.68</v>
      </c>
      <c r="G21" s="13"/>
    </row>
    <row r="22" spans="1:7" ht="38.25">
      <c r="A22" s="14"/>
      <c r="B22" s="15"/>
      <c r="C22" s="16" t="s">
        <v>24</v>
      </c>
      <c r="D22" s="50" t="s">
        <v>23</v>
      </c>
      <c r="E22" s="28">
        <v>2618026</v>
      </c>
      <c r="F22" s="20">
        <v>2245465.16</v>
      </c>
      <c r="G22" s="20">
        <f>(F22*100)/E22</f>
        <v>85.76939877602437</v>
      </c>
    </row>
    <row r="23" spans="1:7" ht="12.75">
      <c r="A23" s="29"/>
      <c r="B23" s="51"/>
      <c r="C23" s="52"/>
      <c r="D23" s="53"/>
      <c r="E23" s="54"/>
      <c r="F23" s="55"/>
      <c r="G23" s="55"/>
    </row>
    <row r="24" spans="1:7" ht="15">
      <c r="A24" s="56">
        <v>700</v>
      </c>
      <c r="B24" s="57"/>
      <c r="C24" s="58"/>
      <c r="D24" s="59" t="s">
        <v>25</v>
      </c>
      <c r="E24" s="60">
        <f>E25</f>
        <v>4757453</v>
      </c>
      <c r="F24" s="61">
        <f>F25</f>
        <v>4273492.87</v>
      </c>
      <c r="G24" s="61">
        <f>(F24*100)/E24</f>
        <v>89.82732714332649</v>
      </c>
    </row>
    <row r="25" spans="1:7" ht="12.75">
      <c r="A25" s="62"/>
      <c r="B25" s="49">
        <v>70005</v>
      </c>
      <c r="C25" s="10"/>
      <c r="D25" s="63" t="s">
        <v>26</v>
      </c>
      <c r="E25" s="12">
        <f>SUM(E26:E31)</f>
        <v>4757453</v>
      </c>
      <c r="F25" s="13">
        <f>SUM(F26:F32)</f>
        <v>4273492.87</v>
      </c>
      <c r="G25" s="13">
        <f>(F25*100)/E25</f>
        <v>89.82732714332649</v>
      </c>
    </row>
    <row r="26" spans="1:7" ht="12.75">
      <c r="A26" s="62"/>
      <c r="B26" s="15"/>
      <c r="C26" s="16" t="s">
        <v>27</v>
      </c>
      <c r="D26" s="64" t="s">
        <v>28</v>
      </c>
      <c r="E26" s="18">
        <v>520000</v>
      </c>
      <c r="F26" s="19">
        <v>653699.1</v>
      </c>
      <c r="G26" s="20">
        <f>(F26*100)/E26</f>
        <v>125.71136538461539</v>
      </c>
    </row>
    <row r="27" spans="1:7" ht="12.75">
      <c r="A27" s="62"/>
      <c r="B27" s="15"/>
      <c r="C27" s="16" t="s">
        <v>12</v>
      </c>
      <c r="D27" s="17" t="s">
        <v>13</v>
      </c>
      <c r="E27" s="18">
        <v>0</v>
      </c>
      <c r="F27" s="19">
        <v>677.6</v>
      </c>
      <c r="G27" s="20"/>
    </row>
    <row r="28" spans="1:7" ht="25.5">
      <c r="A28" s="62"/>
      <c r="B28" s="15"/>
      <c r="C28" s="16" t="s">
        <v>29</v>
      </c>
      <c r="D28" s="17" t="s">
        <v>30</v>
      </c>
      <c r="E28" s="18">
        <v>500000</v>
      </c>
      <c r="F28" s="19">
        <v>479557.27</v>
      </c>
      <c r="G28" s="20">
        <f>(F28*100)/E28</f>
        <v>95.911454</v>
      </c>
    </row>
    <row r="29" spans="1:7" ht="25.5">
      <c r="A29" s="62"/>
      <c r="B29" s="15"/>
      <c r="C29" s="65" t="s">
        <v>31</v>
      </c>
      <c r="D29" s="17" t="s">
        <v>32</v>
      </c>
      <c r="E29" s="18">
        <v>3737453</v>
      </c>
      <c r="F29" s="19">
        <v>3098497.9</v>
      </c>
      <c r="G29" s="20">
        <f>(F29*100)/E29</f>
        <v>82.9039963847037</v>
      </c>
    </row>
    <row r="30" spans="1:7" ht="12.75">
      <c r="A30" s="62"/>
      <c r="B30" s="15"/>
      <c r="C30" s="16" t="s">
        <v>33</v>
      </c>
      <c r="D30" s="64" t="s">
        <v>34</v>
      </c>
      <c r="E30" s="18">
        <v>0</v>
      </c>
      <c r="F30" s="19">
        <v>7093.03</v>
      </c>
      <c r="G30" s="20"/>
    </row>
    <row r="31" spans="1:7" ht="12.75">
      <c r="A31" s="62"/>
      <c r="B31" s="15"/>
      <c r="C31" s="16" t="s">
        <v>35</v>
      </c>
      <c r="D31" s="64" t="s">
        <v>36</v>
      </c>
      <c r="E31" s="18">
        <v>0</v>
      </c>
      <c r="F31" s="19">
        <v>33317.97</v>
      </c>
      <c r="G31" s="20"/>
    </row>
    <row r="32" spans="1:7" ht="12.75">
      <c r="A32" s="62"/>
      <c r="B32" s="15"/>
      <c r="C32" s="16" t="s">
        <v>37</v>
      </c>
      <c r="D32" s="17" t="s">
        <v>46</v>
      </c>
      <c r="E32" s="18">
        <v>0</v>
      </c>
      <c r="F32" s="19">
        <v>650</v>
      </c>
      <c r="G32" s="20"/>
    </row>
    <row r="33" spans="1:7" ht="12.75">
      <c r="A33" s="66"/>
      <c r="B33" s="51"/>
      <c r="C33" s="52"/>
      <c r="D33" s="53"/>
      <c r="E33" s="54"/>
      <c r="F33" s="55"/>
      <c r="G33" s="67"/>
    </row>
    <row r="34" spans="1:7" ht="15">
      <c r="A34" s="68">
        <v>710</v>
      </c>
      <c r="B34" s="57"/>
      <c r="C34" s="69"/>
      <c r="D34" s="59" t="s">
        <v>38</v>
      </c>
      <c r="E34" s="60">
        <f>SUM(E35)</f>
        <v>0</v>
      </c>
      <c r="F34" s="61">
        <f>SUM(F35)</f>
        <v>1202.42</v>
      </c>
      <c r="G34" s="70"/>
    </row>
    <row r="35" spans="1:7" ht="12.75">
      <c r="A35" s="62"/>
      <c r="B35" s="49">
        <v>71013</v>
      </c>
      <c r="C35" s="10"/>
      <c r="D35" s="63" t="s">
        <v>39</v>
      </c>
      <c r="E35" s="12">
        <f>SUM(E36)</f>
        <v>0</v>
      </c>
      <c r="F35" s="13">
        <f>SUM(F36)</f>
        <v>1202.42</v>
      </c>
      <c r="G35" s="13"/>
    </row>
    <row r="36" spans="1:7" ht="25.5">
      <c r="A36" s="62"/>
      <c r="B36" s="15"/>
      <c r="C36" s="16" t="s">
        <v>22</v>
      </c>
      <c r="D36" s="50" t="s">
        <v>40</v>
      </c>
      <c r="E36" s="18">
        <v>0</v>
      </c>
      <c r="F36" s="19">
        <v>1202.42</v>
      </c>
      <c r="G36" s="20"/>
    </row>
    <row r="37" spans="1:7" ht="12.75">
      <c r="A37" s="66"/>
      <c r="B37" s="51"/>
      <c r="C37" s="52"/>
      <c r="D37" s="71"/>
      <c r="E37" s="54"/>
      <c r="F37" s="55"/>
      <c r="G37" s="55"/>
    </row>
    <row r="38" spans="1:7" ht="14.25">
      <c r="A38" s="68">
        <v>750</v>
      </c>
      <c r="B38" s="57"/>
      <c r="C38" s="72"/>
      <c r="D38" s="59" t="s">
        <v>41</v>
      </c>
      <c r="E38" s="60">
        <f>E39++E43</f>
        <v>331297</v>
      </c>
      <c r="F38" s="61">
        <f>F39++F43</f>
        <v>335748.25</v>
      </c>
      <c r="G38" s="61">
        <f>(F38*100)/E38</f>
        <v>101.34358294823075</v>
      </c>
    </row>
    <row r="39" spans="1:7" ht="12.75">
      <c r="A39" s="62"/>
      <c r="B39" s="49">
        <v>75011</v>
      </c>
      <c r="C39" s="73"/>
      <c r="D39" s="63" t="s">
        <v>42</v>
      </c>
      <c r="E39" s="12">
        <f>SUM(E40:E41)</f>
        <v>276297</v>
      </c>
      <c r="F39" s="13">
        <f>SUM(F40:F41)</f>
        <v>270051.54</v>
      </c>
      <c r="G39" s="13">
        <f>(F39*100)/E39</f>
        <v>97.73958457746554</v>
      </c>
    </row>
    <row r="40" spans="1:7" ht="25.5">
      <c r="A40" s="62"/>
      <c r="B40" s="15"/>
      <c r="C40" s="16" t="s">
        <v>16</v>
      </c>
      <c r="D40" s="17" t="s">
        <v>43</v>
      </c>
      <c r="E40" s="18">
        <v>260586</v>
      </c>
      <c r="F40" s="19">
        <v>260586</v>
      </c>
      <c r="G40" s="20">
        <f>(F40*100)/E40</f>
        <v>100</v>
      </c>
    </row>
    <row r="41" spans="1:7" ht="38.25">
      <c r="A41" s="62"/>
      <c r="B41" s="15"/>
      <c r="C41" s="74">
        <v>2360</v>
      </c>
      <c r="D41" s="50" t="s">
        <v>44</v>
      </c>
      <c r="E41" s="18">
        <v>15711</v>
      </c>
      <c r="F41" s="19">
        <v>9465.54</v>
      </c>
      <c r="G41" s="20">
        <f>(F41*100)/E41</f>
        <v>60.24785182356312</v>
      </c>
    </row>
    <row r="42" spans="1:7" ht="12.75">
      <c r="A42" s="62"/>
      <c r="B42" s="15"/>
      <c r="C42" s="16"/>
      <c r="D42" s="17"/>
      <c r="E42" s="18"/>
      <c r="F42" s="19"/>
      <c r="G42" s="19"/>
    </row>
    <row r="43" spans="1:7" ht="12.75">
      <c r="A43" s="62"/>
      <c r="B43" s="49">
        <v>75023</v>
      </c>
      <c r="C43" s="10"/>
      <c r="D43" s="11" t="s">
        <v>45</v>
      </c>
      <c r="E43" s="12">
        <f>SUM(E45:E46)</f>
        <v>55000</v>
      </c>
      <c r="F43" s="13">
        <f>SUM(F44:F46)</f>
        <v>65696.71</v>
      </c>
      <c r="G43" s="13">
        <f>(F43*100)/E43</f>
        <v>119.44856363636366</v>
      </c>
    </row>
    <row r="44" spans="1:7" ht="25.5">
      <c r="A44" s="62"/>
      <c r="B44" s="49"/>
      <c r="C44" s="16" t="s">
        <v>22</v>
      </c>
      <c r="D44" s="50" t="s">
        <v>40</v>
      </c>
      <c r="E44" s="43">
        <v>0</v>
      </c>
      <c r="F44" s="44">
        <v>1352.17</v>
      </c>
      <c r="G44" s="13"/>
    </row>
    <row r="45" spans="1:7" ht="12.75">
      <c r="A45" s="62"/>
      <c r="B45" s="15"/>
      <c r="C45" s="16" t="s">
        <v>12</v>
      </c>
      <c r="D45" s="17" t="s">
        <v>13</v>
      </c>
      <c r="E45" s="18">
        <v>5000</v>
      </c>
      <c r="F45" s="19">
        <v>0</v>
      </c>
      <c r="G45" s="20">
        <f>(F45*100)/E45</f>
        <v>0</v>
      </c>
    </row>
    <row r="46" spans="1:7" ht="12.75">
      <c r="A46" s="62"/>
      <c r="B46" s="15"/>
      <c r="C46" s="16" t="s">
        <v>37</v>
      </c>
      <c r="D46" s="17" t="s">
        <v>46</v>
      </c>
      <c r="E46" s="18">
        <v>50000</v>
      </c>
      <c r="F46" s="19">
        <v>64344.54</v>
      </c>
      <c r="G46" s="20">
        <f>(F46*100)/E46</f>
        <v>128.68908</v>
      </c>
    </row>
    <row r="47" spans="1:7" ht="12.75">
      <c r="A47" s="66"/>
      <c r="B47" s="51"/>
      <c r="C47" s="75"/>
      <c r="D47" s="53"/>
      <c r="E47" s="54"/>
      <c r="F47" s="55"/>
      <c r="G47" s="55"/>
    </row>
    <row r="48" spans="1:8" ht="30">
      <c r="A48" s="68">
        <v>751</v>
      </c>
      <c r="B48" s="57"/>
      <c r="C48" s="76"/>
      <c r="D48" s="77" t="s">
        <v>47</v>
      </c>
      <c r="E48" s="78">
        <f>SUM(E49+E52)</f>
        <v>62164</v>
      </c>
      <c r="F48" s="79">
        <f>SUM(F49+F52)</f>
        <v>61219</v>
      </c>
      <c r="G48" s="79">
        <f>(F48*100)/E48</f>
        <v>98.47982755292452</v>
      </c>
      <c r="H48" s="80"/>
    </row>
    <row r="49" spans="1:7" ht="12.75">
      <c r="A49" s="62"/>
      <c r="B49" s="49">
        <v>75101</v>
      </c>
      <c r="C49" s="81"/>
      <c r="D49" s="63" t="s">
        <v>48</v>
      </c>
      <c r="E49" s="12">
        <f>E50</f>
        <v>5016</v>
      </c>
      <c r="F49" s="13">
        <f>F50</f>
        <v>5016</v>
      </c>
      <c r="G49" s="13">
        <f>(F49*100)/E49</f>
        <v>100</v>
      </c>
    </row>
    <row r="50" spans="1:7" ht="25.5">
      <c r="A50" s="62"/>
      <c r="B50" s="15"/>
      <c r="C50" s="16" t="s">
        <v>16</v>
      </c>
      <c r="D50" s="17" t="s">
        <v>43</v>
      </c>
      <c r="E50" s="18">
        <v>5016</v>
      </c>
      <c r="F50" s="19">
        <v>5016</v>
      </c>
      <c r="G50" s="20">
        <f>(F50*100)/E50</f>
        <v>100</v>
      </c>
    </row>
    <row r="51" spans="1:7" ht="12.75">
      <c r="A51" s="62"/>
      <c r="B51" s="15"/>
      <c r="C51" s="16"/>
      <c r="D51" s="17"/>
      <c r="E51" s="18"/>
      <c r="F51" s="19"/>
      <c r="G51" s="20"/>
    </row>
    <row r="52" spans="1:7" ht="12.75">
      <c r="A52" s="62"/>
      <c r="B52" s="82">
        <v>75108</v>
      </c>
      <c r="C52" s="16"/>
      <c r="D52" s="207" t="s">
        <v>138</v>
      </c>
      <c r="E52" s="12">
        <f>E53</f>
        <v>57148</v>
      </c>
      <c r="F52" s="13">
        <f>F53</f>
        <v>56203</v>
      </c>
      <c r="G52" s="48">
        <f>(F52*100)/E52</f>
        <v>98.34639882410583</v>
      </c>
    </row>
    <row r="53" spans="1:7" ht="25.5">
      <c r="A53" s="62"/>
      <c r="B53" s="15"/>
      <c r="C53" s="16" t="s">
        <v>16</v>
      </c>
      <c r="D53" s="208" t="s">
        <v>17</v>
      </c>
      <c r="E53" s="18">
        <v>57148</v>
      </c>
      <c r="F53" s="19">
        <v>56203</v>
      </c>
      <c r="G53" s="20">
        <f>(F53*100)/E53</f>
        <v>98.34639882410583</v>
      </c>
    </row>
    <row r="54" spans="1:7" ht="13.5" thickBot="1">
      <c r="A54" s="66"/>
      <c r="B54" s="51"/>
      <c r="C54" s="52"/>
      <c r="D54" s="54"/>
      <c r="E54" s="55"/>
      <c r="F54" s="55"/>
      <c r="G54" s="83"/>
    </row>
    <row r="55" spans="1:7" ht="30">
      <c r="A55" s="68">
        <v>754</v>
      </c>
      <c r="B55" s="209"/>
      <c r="C55" s="210"/>
      <c r="D55" s="211" t="s">
        <v>49</v>
      </c>
      <c r="E55" s="212">
        <f>E56+E60+E63</f>
        <v>169278</v>
      </c>
      <c r="F55" s="213">
        <f>F56+F60+F63</f>
        <v>109952.73</v>
      </c>
      <c r="G55" s="214">
        <f>(F55*100)/E55</f>
        <v>64.9539396732003</v>
      </c>
    </row>
    <row r="56" spans="1:7" ht="15">
      <c r="A56" s="68"/>
      <c r="B56" s="217">
        <v>75412</v>
      </c>
      <c r="C56" s="84"/>
      <c r="D56" s="248" t="s">
        <v>140</v>
      </c>
      <c r="E56" s="249">
        <f>SUM(E57+E58)</f>
        <v>18278</v>
      </c>
      <c r="F56" s="40">
        <f>SUM(F57+F58)</f>
        <v>18278</v>
      </c>
      <c r="G56" s="48">
        <f>(F56*100)/E56</f>
        <v>100</v>
      </c>
    </row>
    <row r="57" spans="1:7" ht="39">
      <c r="A57" s="68"/>
      <c r="B57" s="250"/>
      <c r="C57" s="251" t="s">
        <v>50</v>
      </c>
      <c r="D57" s="252" t="s">
        <v>139</v>
      </c>
      <c r="E57" s="215">
        <v>9274</v>
      </c>
      <c r="F57" s="216">
        <v>9274</v>
      </c>
      <c r="G57" s="216">
        <f>(F57*100)/E57</f>
        <v>100</v>
      </c>
    </row>
    <row r="58" spans="1:7" ht="38.25">
      <c r="A58" s="68"/>
      <c r="B58" s="253"/>
      <c r="C58" s="87" t="s">
        <v>51</v>
      </c>
      <c r="D58" s="219" t="s">
        <v>109</v>
      </c>
      <c r="E58" s="85">
        <v>9004</v>
      </c>
      <c r="F58" s="86">
        <v>9004</v>
      </c>
      <c r="G58" s="254">
        <f>(F58*100)/E58</f>
        <v>100</v>
      </c>
    </row>
    <row r="59" spans="1:7" ht="15">
      <c r="A59" s="68"/>
      <c r="B59" s="253"/>
      <c r="C59" s="87"/>
      <c r="D59" s="255"/>
      <c r="E59" s="85"/>
      <c r="F59" s="86"/>
      <c r="G59" s="256"/>
    </row>
    <row r="60" spans="1:7" ht="12.75">
      <c r="A60" s="62"/>
      <c r="B60" s="82">
        <v>75414</v>
      </c>
      <c r="C60" s="46"/>
      <c r="D60" s="47" t="s">
        <v>52</v>
      </c>
      <c r="E60" s="40">
        <f>SUM(E61)</f>
        <v>1000</v>
      </c>
      <c r="F60" s="48">
        <f>SUM(F61)</f>
        <v>1000</v>
      </c>
      <c r="G60" s="144">
        <f>(F60*100)/E60</f>
        <v>100</v>
      </c>
    </row>
    <row r="61" spans="1:7" ht="25.5">
      <c r="A61" s="62"/>
      <c r="B61" s="15"/>
      <c r="C61" s="84" t="s">
        <v>16</v>
      </c>
      <c r="D61" s="50" t="s">
        <v>43</v>
      </c>
      <c r="E61" s="28">
        <v>1000</v>
      </c>
      <c r="F61" s="20">
        <v>1000</v>
      </c>
      <c r="G61" s="89">
        <f>(F61*100)/E61</f>
        <v>100</v>
      </c>
    </row>
    <row r="62" spans="1:9" ht="12.75">
      <c r="A62" s="90"/>
      <c r="B62" s="15"/>
      <c r="C62" s="46"/>
      <c r="D62" s="47"/>
      <c r="E62" s="28"/>
      <c r="F62" s="20"/>
      <c r="G62" s="20"/>
      <c r="I62" s="91"/>
    </row>
    <row r="63" spans="1:7" ht="12.75">
      <c r="A63" s="62"/>
      <c r="B63" s="82">
        <v>75416</v>
      </c>
      <c r="C63" s="46"/>
      <c r="D63" s="151" t="s">
        <v>53</v>
      </c>
      <c r="E63" s="40">
        <f>SUM(E64+E65)</f>
        <v>150000</v>
      </c>
      <c r="F63" s="48">
        <f>SUM(F64:F65)</f>
        <v>90674.73</v>
      </c>
      <c r="G63" s="48">
        <f>(F63*100)/E63</f>
        <v>60.44982</v>
      </c>
    </row>
    <row r="64" spans="1:7" ht="12.75">
      <c r="A64" s="62"/>
      <c r="B64" s="15"/>
      <c r="C64" s="84" t="s">
        <v>54</v>
      </c>
      <c r="D64" s="112" t="s">
        <v>55</v>
      </c>
      <c r="E64" s="28">
        <v>150000</v>
      </c>
      <c r="F64" s="20">
        <v>90660.5</v>
      </c>
      <c r="G64" s="20">
        <f>(F64*100)/E64</f>
        <v>60.440333333333335</v>
      </c>
    </row>
    <row r="65" spans="1:7" ht="12.75">
      <c r="A65" s="62"/>
      <c r="B65" s="92"/>
      <c r="C65" s="84" t="s">
        <v>12</v>
      </c>
      <c r="D65" s="50" t="s">
        <v>13</v>
      </c>
      <c r="E65" s="257">
        <v>0</v>
      </c>
      <c r="F65" s="258">
        <v>14.23</v>
      </c>
      <c r="G65" s="20"/>
    </row>
    <row r="66" spans="1:9" ht="12.75">
      <c r="A66" s="66"/>
      <c r="B66" s="51"/>
      <c r="C66" s="52"/>
      <c r="D66" s="53"/>
      <c r="E66" s="54"/>
      <c r="F66" s="93"/>
      <c r="G66" s="93"/>
      <c r="I66" s="91"/>
    </row>
    <row r="67" spans="1:7" ht="30">
      <c r="A67" s="68">
        <v>756</v>
      </c>
      <c r="B67" s="57"/>
      <c r="C67" s="69"/>
      <c r="D67" s="94" t="s">
        <v>56</v>
      </c>
      <c r="E67" s="60">
        <f>E68+E72+E95+E102+E82</f>
        <v>29710925</v>
      </c>
      <c r="F67" s="61">
        <f>F68+F72+F95+F102+F82</f>
        <v>33516929.990000002</v>
      </c>
      <c r="G67" s="61">
        <f>(F67*100)/E67</f>
        <v>112.81011947625326</v>
      </c>
    </row>
    <row r="68" spans="1:7" ht="12.75">
      <c r="A68" s="95"/>
      <c r="B68" s="49">
        <v>75601</v>
      </c>
      <c r="C68" s="10"/>
      <c r="D68" s="63" t="s">
        <v>57</v>
      </c>
      <c r="E68" s="12">
        <f>E69</f>
        <v>100000</v>
      </c>
      <c r="F68" s="13">
        <f>SUM(F69+F70)</f>
        <v>147826.09</v>
      </c>
      <c r="G68" s="13">
        <f>(F68*100)/E68</f>
        <v>147.82609</v>
      </c>
    </row>
    <row r="69" spans="1:7" ht="25.5">
      <c r="A69" s="62"/>
      <c r="B69" s="15"/>
      <c r="C69" s="16" t="s">
        <v>58</v>
      </c>
      <c r="D69" s="17" t="s">
        <v>59</v>
      </c>
      <c r="E69" s="18">
        <v>100000</v>
      </c>
      <c r="F69" s="19">
        <v>142931.05</v>
      </c>
      <c r="G69" s="20">
        <f>(F69*100)/E69</f>
        <v>142.93104999999997</v>
      </c>
    </row>
    <row r="70" spans="1:7" ht="12.75">
      <c r="A70" s="62"/>
      <c r="B70" s="15"/>
      <c r="C70" s="16" t="s">
        <v>60</v>
      </c>
      <c r="D70" s="17" t="s">
        <v>61</v>
      </c>
      <c r="E70" s="18">
        <v>0</v>
      </c>
      <c r="F70" s="19">
        <v>4895.04</v>
      </c>
      <c r="G70" s="19"/>
    </row>
    <row r="71" spans="1:7" ht="12.75">
      <c r="A71" s="62"/>
      <c r="B71" s="15"/>
      <c r="C71" s="16"/>
      <c r="D71" s="17"/>
      <c r="E71" s="18"/>
      <c r="F71" s="19"/>
      <c r="G71" s="19"/>
    </row>
    <row r="72" spans="1:7" s="101" customFormat="1" ht="25.5">
      <c r="A72" s="96"/>
      <c r="B72" s="97">
        <v>75615</v>
      </c>
      <c r="C72" s="98"/>
      <c r="D72" s="11" t="s">
        <v>62</v>
      </c>
      <c r="E72" s="99">
        <f>SUM(E73:E80)</f>
        <v>6025500</v>
      </c>
      <c r="F72" s="100">
        <f>SUM(F73:F80)</f>
        <v>6197359.84</v>
      </c>
      <c r="G72" s="13">
        <f>(F72*100)/E72</f>
        <v>102.85220877935441</v>
      </c>
    </row>
    <row r="73" spans="1:7" ht="12.75">
      <c r="A73" s="62"/>
      <c r="B73" s="15"/>
      <c r="C73" s="16" t="s">
        <v>63</v>
      </c>
      <c r="D73" s="64" t="s">
        <v>64</v>
      </c>
      <c r="E73" s="18">
        <v>5600000</v>
      </c>
      <c r="F73" s="19">
        <v>5787118.89</v>
      </c>
      <c r="G73" s="20">
        <f>(F73*100)/E73</f>
        <v>103.34140875</v>
      </c>
    </row>
    <row r="74" spans="1:7" ht="12.75">
      <c r="A74" s="62"/>
      <c r="B74" s="15"/>
      <c r="C74" s="16" t="s">
        <v>65</v>
      </c>
      <c r="D74" s="64" t="s">
        <v>66</v>
      </c>
      <c r="E74" s="18">
        <v>500</v>
      </c>
      <c r="F74" s="19">
        <v>410.6</v>
      </c>
      <c r="G74" s="20">
        <f>(F74*100)/E74</f>
        <v>82.12</v>
      </c>
    </row>
    <row r="75" spans="1:7" ht="12.75">
      <c r="A75" s="62"/>
      <c r="B75" s="15"/>
      <c r="C75" s="16" t="s">
        <v>67</v>
      </c>
      <c r="D75" s="64" t="s">
        <v>68</v>
      </c>
      <c r="E75" s="18">
        <v>50000</v>
      </c>
      <c r="F75" s="19">
        <v>59901.9</v>
      </c>
      <c r="G75" s="20">
        <f>(F75*100)/E75</f>
        <v>119.8038</v>
      </c>
    </row>
    <row r="76" spans="1:7" ht="12.75">
      <c r="A76" s="62"/>
      <c r="B76" s="15"/>
      <c r="C76" s="16" t="s">
        <v>69</v>
      </c>
      <c r="D76" s="64" t="s">
        <v>70</v>
      </c>
      <c r="E76" s="18">
        <v>350000</v>
      </c>
      <c r="F76" s="19">
        <v>311387.95</v>
      </c>
      <c r="G76" s="20">
        <f>(F76*100)/E76</f>
        <v>88.96798571428572</v>
      </c>
    </row>
    <row r="77" spans="1:7" ht="12.75">
      <c r="A77" s="62"/>
      <c r="B77" s="15"/>
      <c r="C77" s="16" t="s">
        <v>71</v>
      </c>
      <c r="D77" s="64" t="s">
        <v>72</v>
      </c>
      <c r="E77" s="18">
        <v>0</v>
      </c>
      <c r="F77" s="19">
        <v>180</v>
      </c>
      <c r="G77" s="20"/>
    </row>
    <row r="78" spans="1:7" ht="12.75">
      <c r="A78" s="62"/>
      <c r="B78" s="15"/>
      <c r="C78" s="16" t="s">
        <v>73</v>
      </c>
      <c r="D78" s="64" t="s">
        <v>74</v>
      </c>
      <c r="E78" s="18">
        <v>20000</v>
      </c>
      <c r="F78" s="19">
        <v>19886.2</v>
      </c>
      <c r="G78" s="20">
        <f>(F78*100)/E78</f>
        <v>99.431</v>
      </c>
    </row>
    <row r="79" spans="1:7" ht="12.75">
      <c r="A79" s="62"/>
      <c r="B79" s="15"/>
      <c r="C79" s="16" t="s">
        <v>12</v>
      </c>
      <c r="D79" s="64" t="s">
        <v>13</v>
      </c>
      <c r="E79" s="18">
        <v>0</v>
      </c>
      <c r="F79" s="19">
        <v>52.8</v>
      </c>
      <c r="G79" s="20"/>
    </row>
    <row r="80" spans="1:7" ht="12.75">
      <c r="A80" s="62"/>
      <c r="B80" s="15"/>
      <c r="C80" s="16" t="s">
        <v>60</v>
      </c>
      <c r="D80" s="64" t="s">
        <v>75</v>
      </c>
      <c r="E80" s="18">
        <v>5000</v>
      </c>
      <c r="F80" s="19">
        <v>18421.5</v>
      </c>
      <c r="G80" s="20">
        <f>(F80*100)/E80</f>
        <v>368.43</v>
      </c>
    </row>
    <row r="81" spans="1:7" ht="12.75">
      <c r="A81" s="62"/>
      <c r="B81" s="15"/>
      <c r="C81" s="16"/>
      <c r="D81" s="64"/>
      <c r="E81" s="18"/>
      <c r="F81" s="19"/>
      <c r="G81" s="20"/>
    </row>
    <row r="82" spans="1:7" ht="38.25">
      <c r="A82" s="62"/>
      <c r="B82" s="97">
        <v>75616</v>
      </c>
      <c r="C82" s="98"/>
      <c r="D82" s="11" t="s">
        <v>76</v>
      </c>
      <c r="E82" s="12">
        <f>SUM(E83:E93)</f>
        <v>5871000</v>
      </c>
      <c r="F82" s="13">
        <f>SUM(F83:F93)</f>
        <v>7381532.14</v>
      </c>
      <c r="G82" s="13">
        <f aca="true" t="shared" si="0" ref="G82:G91">(F82*100)/E82</f>
        <v>125.72870277635838</v>
      </c>
    </row>
    <row r="83" spans="1:7" ht="12.75">
      <c r="A83" s="62"/>
      <c r="B83" s="15"/>
      <c r="C83" s="16" t="s">
        <v>63</v>
      </c>
      <c r="D83" s="64" t="s">
        <v>64</v>
      </c>
      <c r="E83" s="18">
        <v>3150000</v>
      </c>
      <c r="F83" s="19">
        <v>3646910.67</v>
      </c>
      <c r="G83" s="20">
        <f t="shared" si="0"/>
        <v>115.7749419047619</v>
      </c>
    </row>
    <row r="84" spans="1:7" ht="12.75">
      <c r="A84" s="62"/>
      <c r="B84" s="15"/>
      <c r="C84" s="16" t="s">
        <v>65</v>
      </c>
      <c r="D84" s="64" t="s">
        <v>66</v>
      </c>
      <c r="E84" s="18">
        <v>150000</v>
      </c>
      <c r="F84" s="19">
        <v>155162.88</v>
      </c>
      <c r="G84" s="20">
        <f t="shared" si="0"/>
        <v>103.44192</v>
      </c>
    </row>
    <row r="85" spans="1:7" ht="12.75">
      <c r="A85" s="62"/>
      <c r="B85" s="15"/>
      <c r="C85" s="16" t="s">
        <v>67</v>
      </c>
      <c r="D85" s="64" t="s">
        <v>68</v>
      </c>
      <c r="E85" s="18">
        <v>35000</v>
      </c>
      <c r="F85" s="19">
        <v>38351.3</v>
      </c>
      <c r="G85" s="20">
        <f t="shared" si="0"/>
        <v>109.57514285714286</v>
      </c>
    </row>
    <row r="86" spans="1:7" ht="12.75">
      <c r="A86" s="62"/>
      <c r="B86" s="15"/>
      <c r="C86" s="16" t="s">
        <v>69</v>
      </c>
      <c r="D86" s="64" t="s">
        <v>70</v>
      </c>
      <c r="E86" s="18">
        <v>1300000</v>
      </c>
      <c r="F86" s="19">
        <v>1477272.06</v>
      </c>
      <c r="G86" s="20">
        <f t="shared" si="0"/>
        <v>113.63631230769231</v>
      </c>
    </row>
    <row r="87" spans="1:7" ht="12.75">
      <c r="A87" s="62"/>
      <c r="B87" s="15"/>
      <c r="C87" s="16" t="s">
        <v>77</v>
      </c>
      <c r="D87" s="64" t="s">
        <v>78</v>
      </c>
      <c r="E87" s="18">
        <v>100000</v>
      </c>
      <c r="F87" s="19">
        <v>160216.8</v>
      </c>
      <c r="G87" s="20">
        <f t="shared" si="0"/>
        <v>160.21679999999998</v>
      </c>
    </row>
    <row r="88" spans="1:7" ht="12.75">
      <c r="A88" s="62"/>
      <c r="B88" s="15"/>
      <c r="C88" s="16" t="s">
        <v>79</v>
      </c>
      <c r="D88" s="64" t="s">
        <v>80</v>
      </c>
      <c r="E88" s="18">
        <v>1000</v>
      </c>
      <c r="F88" s="19">
        <v>375</v>
      </c>
      <c r="G88" s="20">
        <f t="shared" si="0"/>
        <v>37.5</v>
      </c>
    </row>
    <row r="89" spans="1:7" ht="12.75">
      <c r="A89" s="62"/>
      <c r="B89" s="15"/>
      <c r="C89" s="16" t="s">
        <v>81</v>
      </c>
      <c r="D89" s="64" t="s">
        <v>82</v>
      </c>
      <c r="E89" s="18">
        <v>230000</v>
      </c>
      <c r="F89" s="19">
        <v>174264.8</v>
      </c>
      <c r="G89" s="20">
        <f t="shared" si="0"/>
        <v>75.76730434782608</v>
      </c>
    </row>
    <row r="90" spans="1:7" ht="12.75">
      <c r="A90" s="62"/>
      <c r="B90" s="15"/>
      <c r="C90" s="16" t="s">
        <v>71</v>
      </c>
      <c r="D90" s="64" t="s">
        <v>72</v>
      </c>
      <c r="E90" s="18">
        <v>55000</v>
      </c>
      <c r="F90" s="19">
        <v>180</v>
      </c>
      <c r="G90" s="20">
        <f t="shared" si="0"/>
        <v>0.32727272727272727</v>
      </c>
    </row>
    <row r="91" spans="1:7" ht="12.75">
      <c r="A91" s="62"/>
      <c r="B91" s="15"/>
      <c r="C91" s="16" t="s">
        <v>73</v>
      </c>
      <c r="D91" s="64" t="s">
        <v>74</v>
      </c>
      <c r="E91" s="18">
        <v>800000</v>
      </c>
      <c r="F91" s="19">
        <v>1575288.71</v>
      </c>
      <c r="G91" s="20">
        <f t="shared" si="0"/>
        <v>196.91108875</v>
      </c>
    </row>
    <row r="92" spans="1:7" ht="12.75">
      <c r="A92" s="62"/>
      <c r="B92" s="15"/>
      <c r="C92" s="16" t="s">
        <v>12</v>
      </c>
      <c r="D92" s="64" t="s">
        <v>13</v>
      </c>
      <c r="E92" s="18">
        <v>0</v>
      </c>
      <c r="F92" s="19">
        <v>8524.6</v>
      </c>
      <c r="G92" s="20"/>
    </row>
    <row r="93" spans="1:7" ht="12.75">
      <c r="A93" s="62"/>
      <c r="B93" s="15"/>
      <c r="C93" s="16" t="s">
        <v>60</v>
      </c>
      <c r="D93" s="64" t="s">
        <v>75</v>
      </c>
      <c r="E93" s="18">
        <v>50000</v>
      </c>
      <c r="F93" s="19">
        <v>144985.32</v>
      </c>
      <c r="G93" s="20">
        <f>(F93*100)/E93</f>
        <v>289.97064</v>
      </c>
    </row>
    <row r="94" spans="1:7" ht="12.75">
      <c r="A94" s="62"/>
      <c r="B94" s="15"/>
      <c r="C94" s="16"/>
      <c r="D94" s="64"/>
      <c r="E94" s="18"/>
      <c r="F94" s="19"/>
      <c r="G94" s="19"/>
    </row>
    <row r="95" spans="1:7" ht="25.5">
      <c r="A95" s="95"/>
      <c r="B95" s="49">
        <v>75618</v>
      </c>
      <c r="C95" s="73"/>
      <c r="D95" s="11" t="s">
        <v>83</v>
      </c>
      <c r="E95" s="12">
        <f>SUM(E96:E100)</f>
        <v>1159000</v>
      </c>
      <c r="F95" s="13">
        <f>SUM(F96:F100)</f>
        <v>1647491.91</v>
      </c>
      <c r="G95" s="13">
        <f>(F95*100)/E95</f>
        <v>142.14770578084557</v>
      </c>
    </row>
    <row r="96" spans="1:7" ht="12.75">
      <c r="A96" s="62"/>
      <c r="B96" s="15"/>
      <c r="C96" s="16" t="s">
        <v>84</v>
      </c>
      <c r="D96" s="64" t="s">
        <v>85</v>
      </c>
      <c r="E96" s="18">
        <v>700000</v>
      </c>
      <c r="F96" s="19">
        <v>695904.96</v>
      </c>
      <c r="G96" s="20">
        <f>(F96*100)/E96</f>
        <v>99.41499428571429</v>
      </c>
    </row>
    <row r="97" spans="1:7" ht="12.75">
      <c r="A97" s="62"/>
      <c r="B97" s="15"/>
      <c r="C97" s="16" t="s">
        <v>86</v>
      </c>
      <c r="D97" s="64" t="s">
        <v>87</v>
      </c>
      <c r="E97" s="18">
        <v>7000</v>
      </c>
      <c r="F97" s="19">
        <v>401098.41</v>
      </c>
      <c r="G97" s="20">
        <f>(F97*100)/E97</f>
        <v>5729.977285714286</v>
      </c>
    </row>
    <row r="98" spans="1:7" ht="12.75">
      <c r="A98" s="62"/>
      <c r="B98" s="15"/>
      <c r="C98" s="16" t="s">
        <v>88</v>
      </c>
      <c r="D98" s="64" t="s">
        <v>89</v>
      </c>
      <c r="E98" s="18">
        <v>400000</v>
      </c>
      <c r="F98" s="19">
        <v>457753.77</v>
      </c>
      <c r="G98" s="20">
        <f>(F98*100)/E98</f>
        <v>114.4384425</v>
      </c>
    </row>
    <row r="99" spans="1:7" ht="38.25">
      <c r="A99" s="62"/>
      <c r="B99" s="15"/>
      <c r="C99" s="16" t="s">
        <v>90</v>
      </c>
      <c r="D99" s="17" t="s">
        <v>91</v>
      </c>
      <c r="E99" s="18">
        <v>52000</v>
      </c>
      <c r="F99" s="19">
        <v>92734.75</v>
      </c>
      <c r="G99" s="20">
        <f>(F99*100)/E99</f>
        <v>178.3360576923077</v>
      </c>
    </row>
    <row r="100" spans="1:7" ht="12.75">
      <c r="A100" s="62"/>
      <c r="B100" s="15"/>
      <c r="C100" s="16" t="s">
        <v>60</v>
      </c>
      <c r="D100" s="64" t="s">
        <v>75</v>
      </c>
      <c r="E100" s="18">
        <v>0</v>
      </c>
      <c r="F100" s="19">
        <v>0.02</v>
      </c>
      <c r="G100" s="20"/>
    </row>
    <row r="101" spans="1:7" ht="12.75">
      <c r="A101" s="62"/>
      <c r="B101" s="15"/>
      <c r="C101" s="16"/>
      <c r="D101" s="64"/>
      <c r="E101" s="18"/>
      <c r="F101" s="19"/>
      <c r="G101" s="19"/>
    </row>
    <row r="102" spans="1:7" ht="12.75">
      <c r="A102" s="95"/>
      <c r="B102" s="49">
        <v>75621</v>
      </c>
      <c r="C102" s="10"/>
      <c r="D102" s="63" t="s">
        <v>92</v>
      </c>
      <c r="E102" s="12">
        <f>SUM(E103:E104)</f>
        <v>16555425</v>
      </c>
      <c r="F102" s="13">
        <f>SUM(F103:F104)</f>
        <v>18142720.01</v>
      </c>
      <c r="G102" s="13">
        <f>(F102*100)/E102</f>
        <v>109.58776358806858</v>
      </c>
    </row>
    <row r="103" spans="1:7" ht="12.75">
      <c r="A103" s="62"/>
      <c r="B103" s="15"/>
      <c r="C103" s="16" t="s">
        <v>93</v>
      </c>
      <c r="D103" s="64" t="s">
        <v>94</v>
      </c>
      <c r="E103" s="18">
        <v>15705425</v>
      </c>
      <c r="F103" s="19">
        <v>16980425</v>
      </c>
      <c r="G103" s="20">
        <f>(F103*100)/E103</f>
        <v>108.11821392926329</v>
      </c>
    </row>
    <row r="104" spans="1:7" ht="12.75">
      <c r="A104" s="62"/>
      <c r="B104" s="15"/>
      <c r="C104" s="16" t="s">
        <v>95</v>
      </c>
      <c r="D104" s="64" t="s">
        <v>96</v>
      </c>
      <c r="E104" s="18">
        <v>850000</v>
      </c>
      <c r="F104" s="19">
        <v>1162295.01</v>
      </c>
      <c r="G104" s="20">
        <f>(F104*100)/E104</f>
        <v>136.74058941176472</v>
      </c>
    </row>
    <row r="105" spans="1:7" ht="12.75">
      <c r="A105" s="66"/>
      <c r="B105" s="51"/>
      <c r="C105" s="52"/>
      <c r="D105" s="71"/>
      <c r="E105" s="54"/>
      <c r="F105" s="55"/>
      <c r="G105" s="55"/>
    </row>
    <row r="106" spans="1:7" ht="15">
      <c r="A106" s="68">
        <v>758</v>
      </c>
      <c r="B106" s="102"/>
      <c r="C106" s="58"/>
      <c r="D106" s="59" t="s">
        <v>97</v>
      </c>
      <c r="E106" s="60">
        <f>E107++E110+E113+E116</f>
        <v>19513285</v>
      </c>
      <c r="F106" s="61">
        <f>F107++F110+F113+F116</f>
        <v>19800479.28</v>
      </c>
      <c r="G106" s="61">
        <f>(F106*100)/E106</f>
        <v>101.47178847641491</v>
      </c>
    </row>
    <row r="107" spans="1:7" ht="12.75">
      <c r="A107" s="103"/>
      <c r="B107" s="49">
        <v>75801</v>
      </c>
      <c r="C107" s="10"/>
      <c r="D107" s="63" t="s">
        <v>98</v>
      </c>
      <c r="E107" s="12">
        <f>SUM(E108)</f>
        <v>18124381</v>
      </c>
      <c r="F107" s="13">
        <f>SUM(F108)</f>
        <v>18124381</v>
      </c>
      <c r="G107" s="13">
        <f>(F107*100)/E107</f>
        <v>100</v>
      </c>
    </row>
    <row r="108" spans="1:7" ht="12.75">
      <c r="A108" s="62"/>
      <c r="B108" s="15"/>
      <c r="C108" s="16" t="s">
        <v>99</v>
      </c>
      <c r="D108" s="64" t="s">
        <v>100</v>
      </c>
      <c r="E108" s="18">
        <v>18124381</v>
      </c>
      <c r="F108" s="19">
        <v>18124381</v>
      </c>
      <c r="G108" s="20">
        <f>(F108*100)/E108</f>
        <v>100</v>
      </c>
    </row>
    <row r="109" spans="1:7" ht="12.75">
      <c r="A109" s="62"/>
      <c r="B109" s="104"/>
      <c r="C109" s="16"/>
      <c r="D109" s="64"/>
      <c r="E109" s="18"/>
      <c r="F109" s="19"/>
      <c r="G109" s="19"/>
    </row>
    <row r="110" spans="1:7" ht="12.75">
      <c r="A110" s="62"/>
      <c r="B110" s="105">
        <v>75807</v>
      </c>
      <c r="C110" s="10"/>
      <c r="D110" s="63" t="s">
        <v>101</v>
      </c>
      <c r="E110" s="12">
        <f>SUM(E111)</f>
        <v>1082320</v>
      </c>
      <c r="F110" s="13">
        <f>SUM(F111)</f>
        <v>1082320</v>
      </c>
      <c r="G110" s="13">
        <f>(F110*100)/E110</f>
        <v>100</v>
      </c>
    </row>
    <row r="111" spans="1:7" ht="12.75">
      <c r="A111" s="62"/>
      <c r="B111" s="104"/>
      <c r="C111" s="16" t="s">
        <v>99</v>
      </c>
      <c r="D111" s="64" t="s">
        <v>100</v>
      </c>
      <c r="E111" s="18">
        <v>1082320</v>
      </c>
      <c r="F111" s="19">
        <v>1082320</v>
      </c>
      <c r="G111" s="20">
        <f>(F111*100)/E111</f>
        <v>100</v>
      </c>
    </row>
    <row r="112" spans="1:7" ht="12.75">
      <c r="A112" s="62"/>
      <c r="B112" s="104"/>
      <c r="C112" s="16"/>
      <c r="D112" s="64"/>
      <c r="E112" s="18"/>
      <c r="F112" s="19"/>
      <c r="G112" s="19"/>
    </row>
    <row r="113" spans="1:7" ht="12.75">
      <c r="A113" s="62"/>
      <c r="B113" s="105">
        <v>75814</v>
      </c>
      <c r="C113" s="10"/>
      <c r="D113" s="63" t="s">
        <v>102</v>
      </c>
      <c r="E113" s="12">
        <f>SUM(E114:E114)</f>
        <v>75379</v>
      </c>
      <c r="F113" s="13">
        <f>SUM(F114:F114)</f>
        <v>362573.28</v>
      </c>
      <c r="G113" s="13">
        <f>(F113*100)/E113</f>
        <v>481.00038472253544</v>
      </c>
    </row>
    <row r="114" spans="1:7" ht="12.75">
      <c r="A114" s="62"/>
      <c r="B114" s="104"/>
      <c r="C114" s="16" t="s">
        <v>35</v>
      </c>
      <c r="D114" s="64" t="s">
        <v>36</v>
      </c>
      <c r="E114" s="18">
        <v>75379</v>
      </c>
      <c r="F114" s="19">
        <v>362573.28</v>
      </c>
      <c r="G114" s="20">
        <f>(F114*100)/E114</f>
        <v>481.00038472253544</v>
      </c>
    </row>
    <row r="115" spans="1:7" ht="12.75">
      <c r="A115" s="62"/>
      <c r="B115" s="104"/>
      <c r="C115" s="16"/>
      <c r="D115" s="64"/>
      <c r="E115" s="18"/>
      <c r="F115" s="19"/>
      <c r="G115" s="20"/>
    </row>
    <row r="116" spans="1:7" ht="12.75">
      <c r="A116" s="62"/>
      <c r="B116" s="105">
        <v>75831</v>
      </c>
      <c r="C116" s="106"/>
      <c r="D116" s="63" t="s">
        <v>103</v>
      </c>
      <c r="E116" s="12">
        <f>SUM(E117)</f>
        <v>231205</v>
      </c>
      <c r="F116" s="13">
        <f>SUM(F117)</f>
        <v>231205</v>
      </c>
      <c r="G116" s="13">
        <f>(F116*100)/E116</f>
        <v>100</v>
      </c>
    </row>
    <row r="117" spans="1:7" ht="12.75">
      <c r="A117" s="62"/>
      <c r="B117" s="104"/>
      <c r="C117" s="16" t="s">
        <v>99</v>
      </c>
      <c r="D117" s="64" t="s">
        <v>100</v>
      </c>
      <c r="E117" s="18">
        <v>231205</v>
      </c>
      <c r="F117" s="19">
        <v>231205</v>
      </c>
      <c r="G117" s="20">
        <f>(F117*100)/E117</f>
        <v>100</v>
      </c>
    </row>
    <row r="118" spans="1:7" ht="12.75">
      <c r="A118" s="66"/>
      <c r="B118" s="107"/>
      <c r="C118" s="52"/>
      <c r="D118" s="53"/>
      <c r="E118" s="54"/>
      <c r="F118" s="55"/>
      <c r="G118" s="55"/>
    </row>
    <row r="119" spans="1:7" ht="15">
      <c r="A119" s="68">
        <v>801</v>
      </c>
      <c r="B119" s="108"/>
      <c r="C119" s="69"/>
      <c r="D119" s="59" t="s">
        <v>104</v>
      </c>
      <c r="E119" s="60">
        <f>E120+E128+E134+E139+E143</f>
        <v>645109</v>
      </c>
      <c r="F119" s="61">
        <f>F120+F128+F134+F139+F143</f>
        <v>633789.6599999999</v>
      </c>
      <c r="G119" s="61">
        <f>(F119*100)/E119</f>
        <v>98.245360086435</v>
      </c>
    </row>
    <row r="120" spans="1:7" ht="12.75">
      <c r="A120" s="62"/>
      <c r="B120" s="105">
        <v>80101</v>
      </c>
      <c r="C120" s="10"/>
      <c r="D120" s="63" t="s">
        <v>105</v>
      </c>
      <c r="E120" s="12">
        <f>SUM(E121:E126)</f>
        <v>195427</v>
      </c>
      <c r="F120" s="13">
        <f>SUM(F121:F126)</f>
        <v>158970.76</v>
      </c>
      <c r="G120" s="13">
        <f>(F120*100)/E120</f>
        <v>81.345341227159</v>
      </c>
    </row>
    <row r="121" spans="1:7" ht="25.5">
      <c r="A121" s="62"/>
      <c r="B121" s="109"/>
      <c r="C121" s="84" t="s">
        <v>29</v>
      </c>
      <c r="D121" s="17" t="s">
        <v>30</v>
      </c>
      <c r="E121" s="28">
        <v>16400</v>
      </c>
      <c r="F121" s="20">
        <v>16001.15</v>
      </c>
      <c r="G121" s="20">
        <f>(F121*100)/E121</f>
        <v>97.56798780487804</v>
      </c>
    </row>
    <row r="122" spans="1:7" ht="12.75">
      <c r="A122" s="62"/>
      <c r="B122" s="109"/>
      <c r="C122" s="84" t="s">
        <v>106</v>
      </c>
      <c r="D122" s="17" t="s">
        <v>107</v>
      </c>
      <c r="E122" s="28">
        <v>3900</v>
      </c>
      <c r="F122" s="20">
        <v>6857.73</v>
      </c>
      <c r="G122" s="20">
        <f>(F122*100)/E122</f>
        <v>175.83923076923077</v>
      </c>
    </row>
    <row r="123" spans="1:7" ht="12.75">
      <c r="A123" s="62"/>
      <c r="B123" s="109"/>
      <c r="C123" s="84" t="s">
        <v>37</v>
      </c>
      <c r="D123" s="17" t="s">
        <v>46</v>
      </c>
      <c r="E123" s="28">
        <v>0</v>
      </c>
      <c r="F123" s="20">
        <v>865</v>
      </c>
      <c r="G123" s="20"/>
    </row>
    <row r="124" spans="1:7" ht="25.5">
      <c r="A124" s="62"/>
      <c r="B124" s="109"/>
      <c r="C124" s="41">
        <v>2030</v>
      </c>
      <c r="D124" s="42" t="s">
        <v>108</v>
      </c>
      <c r="E124" s="28">
        <v>138973</v>
      </c>
      <c r="F124" s="20">
        <v>98163.15</v>
      </c>
      <c r="G124" s="20">
        <f>(F124*100)/E124</f>
        <v>70.63469163074842</v>
      </c>
    </row>
    <row r="125" spans="1:7" ht="38.25">
      <c r="A125" s="62"/>
      <c r="B125" s="109"/>
      <c r="C125" s="41">
        <v>2700</v>
      </c>
      <c r="D125" s="219" t="s">
        <v>141</v>
      </c>
      <c r="E125" s="28">
        <v>11154</v>
      </c>
      <c r="F125" s="20">
        <v>12083.73</v>
      </c>
      <c r="G125" s="20">
        <f>(F125*100)/E125</f>
        <v>108.33539537385691</v>
      </c>
    </row>
    <row r="126" spans="1:7" ht="38.25">
      <c r="A126" s="62"/>
      <c r="B126" s="109"/>
      <c r="C126" s="110">
        <v>6300</v>
      </c>
      <c r="D126" s="111" t="s">
        <v>109</v>
      </c>
      <c r="E126" s="28">
        <v>25000</v>
      </c>
      <c r="F126" s="20">
        <v>25000</v>
      </c>
      <c r="G126" s="20">
        <f>(F126*100)/E126</f>
        <v>100</v>
      </c>
    </row>
    <row r="127" spans="1:7" ht="12.75">
      <c r="A127" s="62"/>
      <c r="B127" s="104"/>
      <c r="C127" s="16"/>
      <c r="D127" s="112"/>
      <c r="E127" s="18"/>
      <c r="F127" s="19"/>
      <c r="G127" s="20"/>
    </row>
    <row r="128" spans="1:7" ht="12.75">
      <c r="A128" s="62"/>
      <c r="B128" s="105">
        <v>80104</v>
      </c>
      <c r="C128" s="10"/>
      <c r="D128" s="11" t="s">
        <v>110</v>
      </c>
      <c r="E128" s="12">
        <f>SUM(E129:E132)</f>
        <v>118200</v>
      </c>
      <c r="F128" s="13">
        <f>SUM(F129:F132)</f>
        <v>146746.03999999998</v>
      </c>
      <c r="G128" s="13">
        <f>(F128*100)/E128</f>
        <v>124.15062605752959</v>
      </c>
    </row>
    <row r="129" spans="1:7" ht="25.5">
      <c r="A129" s="62"/>
      <c r="B129" s="109"/>
      <c r="C129" s="16" t="s">
        <v>29</v>
      </c>
      <c r="D129" s="17" t="s">
        <v>30</v>
      </c>
      <c r="E129" s="28">
        <v>13200</v>
      </c>
      <c r="F129" s="20">
        <v>10720</v>
      </c>
      <c r="G129" s="20">
        <f>(F129*100)/E129</f>
        <v>81.21212121212122</v>
      </c>
    </row>
    <row r="130" spans="1:7" ht="12.75">
      <c r="A130" s="62"/>
      <c r="B130" s="104"/>
      <c r="C130" s="16" t="s">
        <v>106</v>
      </c>
      <c r="D130" s="50" t="s">
        <v>107</v>
      </c>
      <c r="E130" s="28">
        <v>105000</v>
      </c>
      <c r="F130" s="20">
        <v>118381.26</v>
      </c>
      <c r="G130" s="20">
        <f>(F130*100)/E130</f>
        <v>112.74405714285714</v>
      </c>
    </row>
    <row r="131" spans="1:7" ht="12.75">
      <c r="A131" s="62"/>
      <c r="B131" s="104"/>
      <c r="C131" s="16" t="s">
        <v>35</v>
      </c>
      <c r="D131" s="64" t="s">
        <v>36</v>
      </c>
      <c r="E131" s="28">
        <v>0</v>
      </c>
      <c r="F131" s="20">
        <v>19.53</v>
      </c>
      <c r="G131" s="20"/>
    </row>
    <row r="132" spans="1:7" ht="12.75">
      <c r="A132" s="62"/>
      <c r="B132" s="104"/>
      <c r="C132" s="16" t="s">
        <v>37</v>
      </c>
      <c r="D132" s="50" t="s">
        <v>46</v>
      </c>
      <c r="E132" s="28">
        <v>0</v>
      </c>
      <c r="F132" s="20">
        <v>17625.25</v>
      </c>
      <c r="G132" s="20"/>
    </row>
    <row r="133" spans="1:7" ht="12.75">
      <c r="A133" s="62"/>
      <c r="B133" s="104"/>
      <c r="C133" s="16"/>
      <c r="D133" s="50"/>
      <c r="E133" s="28"/>
      <c r="F133" s="20"/>
      <c r="G133" s="20"/>
    </row>
    <row r="134" spans="1:7" ht="12.75">
      <c r="A134" s="62"/>
      <c r="B134" s="105">
        <v>80110</v>
      </c>
      <c r="C134" s="10"/>
      <c r="D134" s="11" t="s">
        <v>111</v>
      </c>
      <c r="E134" s="12">
        <f>SUM(E135:E137)</f>
        <v>4956</v>
      </c>
      <c r="F134" s="13">
        <f>SUM(F135:F137)</f>
        <v>5125</v>
      </c>
      <c r="G134" s="48">
        <f>(F134*100)/E134</f>
        <v>103.41000807102502</v>
      </c>
    </row>
    <row r="135" spans="1:7" ht="12.75">
      <c r="A135" s="62"/>
      <c r="B135" s="104"/>
      <c r="C135" s="16" t="s">
        <v>106</v>
      </c>
      <c r="D135" s="50" t="s">
        <v>107</v>
      </c>
      <c r="E135" s="28">
        <v>3000</v>
      </c>
      <c r="F135" s="20">
        <v>2880</v>
      </c>
      <c r="G135" s="20">
        <f>(F135*100)/E135</f>
        <v>96</v>
      </c>
    </row>
    <row r="136" spans="1:7" ht="12.75">
      <c r="A136" s="62"/>
      <c r="B136" s="104"/>
      <c r="C136" s="16" t="s">
        <v>37</v>
      </c>
      <c r="D136" s="50" t="s">
        <v>46</v>
      </c>
      <c r="E136" s="28">
        <v>0</v>
      </c>
      <c r="F136" s="20">
        <v>289</v>
      </c>
      <c r="G136" s="20"/>
    </row>
    <row r="137" spans="1:7" ht="25.5">
      <c r="A137" s="62"/>
      <c r="B137" s="104"/>
      <c r="C137" s="16" t="s">
        <v>112</v>
      </c>
      <c r="D137" s="42" t="s">
        <v>108</v>
      </c>
      <c r="E137" s="28">
        <v>1956</v>
      </c>
      <c r="F137" s="20">
        <v>1956</v>
      </c>
      <c r="G137" s="20">
        <f>(F137*100)/E137</f>
        <v>100</v>
      </c>
    </row>
    <row r="138" spans="1:7" ht="12.75">
      <c r="A138" s="62"/>
      <c r="B138" s="104"/>
      <c r="C138" s="16"/>
      <c r="D138" s="113"/>
      <c r="E138" s="114"/>
      <c r="F138" s="20"/>
      <c r="G138" s="20"/>
    </row>
    <row r="139" spans="1:7" ht="12.75">
      <c r="A139" s="62"/>
      <c r="B139" s="105">
        <v>80114</v>
      </c>
      <c r="C139" s="10"/>
      <c r="D139" s="11" t="s">
        <v>113</v>
      </c>
      <c r="E139" s="12">
        <f>SUM(E140+E141)</f>
        <v>0</v>
      </c>
      <c r="F139" s="13">
        <f>SUM(F140:F141)</f>
        <v>129.88</v>
      </c>
      <c r="G139" s="20"/>
    </row>
    <row r="140" spans="1:7" ht="12.75">
      <c r="A140" s="62"/>
      <c r="B140" s="109"/>
      <c r="C140" s="16" t="s">
        <v>35</v>
      </c>
      <c r="D140" s="64" t="s">
        <v>36</v>
      </c>
      <c r="E140" s="114">
        <v>0</v>
      </c>
      <c r="F140" s="20">
        <v>61.88</v>
      </c>
      <c r="G140" s="20"/>
    </row>
    <row r="141" spans="1:7" ht="12.75">
      <c r="A141" s="62"/>
      <c r="B141" s="109"/>
      <c r="C141" s="16" t="s">
        <v>37</v>
      </c>
      <c r="D141" s="50" t="s">
        <v>46</v>
      </c>
      <c r="E141" s="114">
        <v>0</v>
      </c>
      <c r="F141" s="20">
        <v>68</v>
      </c>
      <c r="G141" s="20"/>
    </row>
    <row r="142" spans="1:7" ht="12.75">
      <c r="A142" s="62"/>
      <c r="B142" s="109"/>
      <c r="C142" s="16"/>
      <c r="D142" s="50"/>
      <c r="E142" s="114"/>
      <c r="F142" s="20"/>
      <c r="G142" s="20"/>
    </row>
    <row r="143" spans="1:7" ht="12.75">
      <c r="A143" s="62"/>
      <c r="B143" s="37">
        <v>80195</v>
      </c>
      <c r="C143" s="16"/>
      <c r="D143" s="218" t="s">
        <v>15</v>
      </c>
      <c r="E143" s="40">
        <f>E144</f>
        <v>326526</v>
      </c>
      <c r="F143" s="48">
        <f>F144</f>
        <v>322817.98</v>
      </c>
      <c r="G143" s="48">
        <f>(F143*100)/E143</f>
        <v>98.86440283469004</v>
      </c>
    </row>
    <row r="144" spans="1:7" ht="25.5">
      <c r="A144" s="62"/>
      <c r="B144" s="37"/>
      <c r="C144" s="16" t="s">
        <v>112</v>
      </c>
      <c r="D144" s="219" t="s">
        <v>108</v>
      </c>
      <c r="E144" s="28">
        <v>326526</v>
      </c>
      <c r="F144" s="20">
        <v>322817.98</v>
      </c>
      <c r="G144" s="20">
        <f>(F144*100)/E144</f>
        <v>98.86440283469004</v>
      </c>
    </row>
    <row r="145" spans="1:7" ht="12.75">
      <c r="A145" s="66"/>
      <c r="B145" s="115"/>
      <c r="C145" s="52"/>
      <c r="D145" s="116"/>
      <c r="E145" s="117"/>
      <c r="F145" s="67"/>
      <c r="G145" s="118"/>
    </row>
    <row r="146" spans="1:7" ht="15">
      <c r="A146" s="119">
        <v>851</v>
      </c>
      <c r="B146" s="120"/>
      <c r="C146" s="121"/>
      <c r="D146" s="122" t="s">
        <v>114</v>
      </c>
      <c r="E146" s="123">
        <f>E147+E151</f>
        <v>880</v>
      </c>
      <c r="F146" s="124">
        <f>F147+F151</f>
        <v>4435.88</v>
      </c>
      <c r="G146" s="124"/>
    </row>
    <row r="147" spans="1:7" ht="15">
      <c r="A147" s="125"/>
      <c r="B147" s="126">
        <v>85154</v>
      </c>
      <c r="C147" s="127"/>
      <c r="D147" s="128" t="s">
        <v>115</v>
      </c>
      <c r="E147" s="13">
        <f>SUM(E148:E149)</f>
        <v>0</v>
      </c>
      <c r="F147" s="13">
        <f>SUM(F148:F149)</f>
        <v>3555.88</v>
      </c>
      <c r="G147" s="13"/>
    </row>
    <row r="148" spans="1:7" ht="25.5">
      <c r="A148" s="125"/>
      <c r="B148" s="129"/>
      <c r="C148" s="130" t="s">
        <v>116</v>
      </c>
      <c r="D148" s="131" t="s">
        <v>117</v>
      </c>
      <c r="E148" s="259">
        <v>0</v>
      </c>
      <c r="F148" s="44">
        <v>6.54</v>
      </c>
      <c r="G148" s="132"/>
    </row>
    <row r="149" spans="1:7" ht="25.5">
      <c r="A149" s="125"/>
      <c r="B149" s="129"/>
      <c r="C149" s="130" t="s">
        <v>118</v>
      </c>
      <c r="D149" s="131" t="s">
        <v>119</v>
      </c>
      <c r="E149" s="259">
        <v>0</v>
      </c>
      <c r="F149" s="44">
        <v>3549.34</v>
      </c>
      <c r="G149" s="132"/>
    </row>
    <row r="150" spans="1:7" ht="15">
      <c r="A150" s="125"/>
      <c r="B150" s="129"/>
      <c r="C150" s="133"/>
      <c r="D150" s="134"/>
      <c r="E150" s="135"/>
      <c r="F150" s="136"/>
      <c r="G150" s="137"/>
    </row>
    <row r="151" spans="1:7" ht="15">
      <c r="A151" s="125"/>
      <c r="B151" s="126">
        <v>85195</v>
      </c>
      <c r="C151" s="127"/>
      <c r="D151" s="128" t="s">
        <v>15</v>
      </c>
      <c r="E151" s="12">
        <f>SUM(E152)</f>
        <v>880</v>
      </c>
      <c r="F151" s="13">
        <f>SUM(F152)</f>
        <v>880</v>
      </c>
      <c r="G151" s="13">
        <f>(F151*100)/E151</f>
        <v>100</v>
      </c>
    </row>
    <row r="152" spans="1:7" ht="25.5">
      <c r="A152" s="125"/>
      <c r="B152" s="138"/>
      <c r="C152" s="41">
        <v>2010</v>
      </c>
      <c r="D152" s="111" t="s">
        <v>17</v>
      </c>
      <c r="E152" s="28">
        <v>880</v>
      </c>
      <c r="F152" s="20">
        <v>880</v>
      </c>
      <c r="G152" s="20">
        <f>(F152*100)/E152</f>
        <v>100</v>
      </c>
    </row>
    <row r="153" spans="1:7" ht="12.75">
      <c r="A153" s="66"/>
      <c r="B153" s="115"/>
      <c r="C153" s="139"/>
      <c r="D153" s="116"/>
      <c r="E153" s="117"/>
      <c r="F153" s="67"/>
      <c r="G153" s="118"/>
    </row>
    <row r="154" spans="1:7" ht="15">
      <c r="A154" s="68">
        <v>852</v>
      </c>
      <c r="B154" s="108"/>
      <c r="C154" s="76"/>
      <c r="D154" s="59" t="s">
        <v>120</v>
      </c>
      <c r="E154" s="140">
        <f>E155+E159+E164+E167+E172+E177+E181</f>
        <v>11853220</v>
      </c>
      <c r="F154" s="141">
        <f>F155+F159+F164+F167+F172+F177+F181</f>
        <v>11824864.610000001</v>
      </c>
      <c r="G154" s="124">
        <f>(F154*100)/E154</f>
        <v>99.76077901194783</v>
      </c>
    </row>
    <row r="155" spans="1:7" ht="12.75">
      <c r="A155" s="62"/>
      <c r="B155" s="126">
        <v>85203</v>
      </c>
      <c r="C155" s="142"/>
      <c r="D155" s="39" t="s">
        <v>121</v>
      </c>
      <c r="E155" s="143">
        <f>SUM(E156:E157)</f>
        <v>320280</v>
      </c>
      <c r="F155" s="144">
        <f>SUM(F156:F157)</f>
        <v>320280</v>
      </c>
      <c r="G155" s="20">
        <f>(F155*100)/E155</f>
        <v>100</v>
      </c>
    </row>
    <row r="156" spans="1:7" ht="25.5">
      <c r="A156" s="62"/>
      <c r="B156" s="145"/>
      <c r="C156" s="146">
        <v>2010</v>
      </c>
      <c r="D156" s="147" t="s">
        <v>17</v>
      </c>
      <c r="E156" s="148">
        <v>318000</v>
      </c>
      <c r="F156" s="149">
        <v>318000</v>
      </c>
      <c r="G156" s="44">
        <f>(F156*100)/E156</f>
        <v>100</v>
      </c>
    </row>
    <row r="157" spans="1:7" ht="25.5">
      <c r="A157" s="62"/>
      <c r="B157" s="145"/>
      <c r="C157" s="146">
        <v>2030</v>
      </c>
      <c r="D157" s="147" t="s">
        <v>108</v>
      </c>
      <c r="E157" s="148">
        <v>2280</v>
      </c>
      <c r="F157" s="149">
        <v>2280</v>
      </c>
      <c r="G157" s="44">
        <f>(F157*100)/E157</f>
        <v>100</v>
      </c>
    </row>
    <row r="158" spans="1:7" ht="12.75">
      <c r="A158" s="62"/>
      <c r="B158" s="104"/>
      <c r="C158" s="150"/>
      <c r="D158" s="151"/>
      <c r="E158" s="143"/>
      <c r="F158" s="144"/>
      <c r="G158" s="152"/>
    </row>
    <row r="159" spans="1:7" ht="25.5">
      <c r="A159" s="62"/>
      <c r="B159" s="105">
        <v>85212</v>
      </c>
      <c r="C159" s="81"/>
      <c r="D159" s="11" t="s">
        <v>122</v>
      </c>
      <c r="E159" s="153">
        <f>SUM(E161:E162)</f>
        <v>9360640</v>
      </c>
      <c r="F159" s="88">
        <f>SUM(F160:F162)</f>
        <v>9332436.020000001</v>
      </c>
      <c r="G159" s="13">
        <f>(F159*100)/E159</f>
        <v>99.69869602933134</v>
      </c>
    </row>
    <row r="160" spans="1:7" ht="12.75">
      <c r="A160" s="62"/>
      <c r="B160" s="109"/>
      <c r="C160" s="16" t="s">
        <v>35</v>
      </c>
      <c r="D160" s="64" t="s">
        <v>36</v>
      </c>
      <c r="E160" s="154">
        <v>0</v>
      </c>
      <c r="F160" s="89">
        <v>437.32</v>
      </c>
      <c r="G160" s="152"/>
    </row>
    <row r="161" spans="1:7" ht="25.5">
      <c r="A161" s="62"/>
      <c r="B161" s="104"/>
      <c r="C161" s="16" t="s">
        <v>16</v>
      </c>
      <c r="D161" s="17" t="s">
        <v>43</v>
      </c>
      <c r="E161" s="155">
        <v>9360640</v>
      </c>
      <c r="F161" s="89">
        <v>9314363.55</v>
      </c>
      <c r="G161" s="20">
        <f>(F161*100)/E161</f>
        <v>99.50562728616848</v>
      </c>
    </row>
    <row r="162" spans="1:7" ht="38.25">
      <c r="A162" s="62"/>
      <c r="B162" s="104"/>
      <c r="C162" s="74">
        <v>2360</v>
      </c>
      <c r="D162" s="50" t="s">
        <v>44</v>
      </c>
      <c r="E162" s="155">
        <v>0</v>
      </c>
      <c r="F162" s="89">
        <v>17635.15</v>
      </c>
      <c r="G162" s="20"/>
    </row>
    <row r="163" spans="1:7" ht="12.75">
      <c r="A163" s="62"/>
      <c r="B163" s="104"/>
      <c r="C163" s="16"/>
      <c r="D163" s="112"/>
      <c r="E163" s="155"/>
      <c r="F163" s="89"/>
      <c r="G163" s="152"/>
    </row>
    <row r="164" spans="1:7" ht="25.5">
      <c r="A164" s="62"/>
      <c r="B164" s="105">
        <v>85213</v>
      </c>
      <c r="C164" s="10"/>
      <c r="D164" s="11" t="s">
        <v>123</v>
      </c>
      <c r="E164" s="153">
        <f>SUM(E165)</f>
        <v>61500</v>
      </c>
      <c r="F164" s="88">
        <f>SUM(F165)</f>
        <v>60117.03</v>
      </c>
      <c r="G164" s="13">
        <f>(F164*100)/E164</f>
        <v>97.75126829268292</v>
      </c>
    </row>
    <row r="165" spans="1:7" ht="25.5">
      <c r="A165" s="62"/>
      <c r="B165" s="104"/>
      <c r="C165" s="16" t="s">
        <v>16</v>
      </c>
      <c r="D165" s="17" t="s">
        <v>43</v>
      </c>
      <c r="E165" s="155">
        <v>61500</v>
      </c>
      <c r="F165" s="89">
        <v>60117.03</v>
      </c>
      <c r="G165" s="20">
        <f>(F165*100)/E165</f>
        <v>97.75126829268292</v>
      </c>
    </row>
    <row r="166" spans="1:7" ht="12.75">
      <c r="A166" s="62"/>
      <c r="B166" s="104"/>
      <c r="C166" s="16"/>
      <c r="D166" s="151"/>
      <c r="E166" s="155"/>
      <c r="F166" s="89"/>
      <c r="G166" s="152"/>
    </row>
    <row r="167" spans="1:7" ht="12.75">
      <c r="A167" s="62"/>
      <c r="B167" s="105">
        <v>85214</v>
      </c>
      <c r="C167" s="73"/>
      <c r="D167" s="63" t="s">
        <v>124</v>
      </c>
      <c r="E167" s="153">
        <f>SUM(E168:E170)</f>
        <v>735000</v>
      </c>
      <c r="F167" s="88">
        <f>SUM(F168:F170)</f>
        <v>727432.8200000001</v>
      </c>
      <c r="G167" s="13">
        <f>(F167*100)/E167</f>
        <v>98.97045170068027</v>
      </c>
    </row>
    <row r="168" spans="1:7" ht="12.75">
      <c r="A168" s="62"/>
      <c r="B168" s="109"/>
      <c r="C168" s="84" t="s">
        <v>37</v>
      </c>
      <c r="D168" s="112" t="s">
        <v>46</v>
      </c>
      <c r="E168" s="154"/>
      <c r="F168" s="89">
        <v>685.06</v>
      </c>
      <c r="G168" s="20"/>
    </row>
    <row r="169" spans="1:7" ht="25.5">
      <c r="A169" s="62"/>
      <c r="B169" s="104"/>
      <c r="C169" s="74">
        <v>2010</v>
      </c>
      <c r="D169" s="17" t="s">
        <v>43</v>
      </c>
      <c r="E169" s="156">
        <v>625000</v>
      </c>
      <c r="F169" s="157">
        <v>616747.76</v>
      </c>
      <c r="G169" s="20">
        <f>(F169*100)/E169</f>
        <v>98.6796416</v>
      </c>
    </row>
    <row r="170" spans="1:7" ht="25.5">
      <c r="A170" s="62"/>
      <c r="B170" s="104"/>
      <c r="C170" s="74">
        <v>2030</v>
      </c>
      <c r="D170" s="50" t="s">
        <v>125</v>
      </c>
      <c r="E170" s="156">
        <v>110000</v>
      </c>
      <c r="F170" s="157">
        <v>110000</v>
      </c>
      <c r="G170" s="20">
        <f>(F170*100)/E170</f>
        <v>100</v>
      </c>
    </row>
    <row r="171" spans="1:7" ht="12.75">
      <c r="A171" s="62"/>
      <c r="B171" s="104"/>
      <c r="C171" s="74"/>
      <c r="D171" s="50"/>
      <c r="E171" s="156"/>
      <c r="F171" s="157"/>
      <c r="G171" s="152"/>
    </row>
    <row r="172" spans="1:7" ht="12.75">
      <c r="A172" s="62"/>
      <c r="B172" s="105">
        <v>85219</v>
      </c>
      <c r="C172" s="73"/>
      <c r="D172" s="63" t="s">
        <v>126</v>
      </c>
      <c r="E172" s="153">
        <f>SUM(E174:E175)</f>
        <v>660800</v>
      </c>
      <c r="F172" s="88">
        <f>SUM(F173:F175)</f>
        <v>661333.1900000001</v>
      </c>
      <c r="G172" s="13">
        <f>(F172*100)/E172</f>
        <v>100.08068855932204</v>
      </c>
    </row>
    <row r="173" spans="1:7" ht="12.75">
      <c r="A173" s="62"/>
      <c r="B173" s="109"/>
      <c r="C173" s="16" t="s">
        <v>35</v>
      </c>
      <c r="D173" s="64" t="s">
        <v>36</v>
      </c>
      <c r="E173" s="155">
        <v>0</v>
      </c>
      <c r="F173" s="89">
        <v>80.01</v>
      </c>
      <c r="G173" s="13"/>
    </row>
    <row r="174" spans="1:7" ht="12.75">
      <c r="A174" s="62"/>
      <c r="B174" s="109"/>
      <c r="C174" s="84" t="s">
        <v>37</v>
      </c>
      <c r="D174" s="112" t="s">
        <v>46</v>
      </c>
      <c r="E174" s="155">
        <v>9000</v>
      </c>
      <c r="F174" s="89">
        <v>9536.51</v>
      </c>
      <c r="G174" s="44">
        <f>(F174*100)/E174</f>
        <v>105.96122222222222</v>
      </c>
    </row>
    <row r="175" spans="1:7" ht="25.5">
      <c r="A175" s="62"/>
      <c r="B175" s="104"/>
      <c r="C175" s="74">
        <v>2030</v>
      </c>
      <c r="D175" s="50" t="s">
        <v>125</v>
      </c>
      <c r="E175" s="156">
        <v>651800</v>
      </c>
      <c r="F175" s="158">
        <v>651716.67</v>
      </c>
      <c r="G175" s="20">
        <f>(F175*100)/E175</f>
        <v>99.98721540349801</v>
      </c>
    </row>
    <row r="176" spans="1:7" ht="12.75">
      <c r="A176" s="62"/>
      <c r="B176" s="104"/>
      <c r="C176" s="74"/>
      <c r="D176" s="17"/>
      <c r="E176" s="156"/>
      <c r="F176" s="158"/>
      <c r="G176" s="152"/>
    </row>
    <row r="177" spans="1:7" ht="12.75">
      <c r="A177" s="62"/>
      <c r="B177" s="105">
        <v>85228</v>
      </c>
      <c r="C177" s="73"/>
      <c r="D177" s="11" t="s">
        <v>127</v>
      </c>
      <c r="E177" s="153">
        <f>E178+E179</f>
        <v>104000</v>
      </c>
      <c r="F177" s="88">
        <f>SUM(F178:F179)</f>
        <v>107981.97</v>
      </c>
      <c r="G177" s="13">
        <f>(F177*100)/E177</f>
        <v>103.8288173076923</v>
      </c>
    </row>
    <row r="178" spans="1:7" ht="12.75">
      <c r="A178" s="62"/>
      <c r="B178" s="104"/>
      <c r="C178" s="16" t="s">
        <v>106</v>
      </c>
      <c r="D178" s="17" t="s">
        <v>107</v>
      </c>
      <c r="E178" s="156">
        <v>27000</v>
      </c>
      <c r="F178" s="158">
        <v>30981.97</v>
      </c>
      <c r="G178" s="20">
        <f>(F178*100)/E178</f>
        <v>114.74803703703704</v>
      </c>
    </row>
    <row r="179" spans="1:7" ht="25.5">
      <c r="A179" s="62"/>
      <c r="B179" s="104"/>
      <c r="C179" s="16" t="s">
        <v>16</v>
      </c>
      <c r="D179" s="17" t="s">
        <v>43</v>
      </c>
      <c r="E179" s="156">
        <v>77000</v>
      </c>
      <c r="F179" s="158">
        <v>77000</v>
      </c>
      <c r="G179" s="20">
        <f>(F179*100)/E179</f>
        <v>100</v>
      </c>
    </row>
    <row r="180" spans="1:7" ht="12.75">
      <c r="A180" s="62"/>
      <c r="B180" s="104"/>
      <c r="C180" s="16"/>
      <c r="D180" s="17"/>
      <c r="E180" s="156"/>
      <c r="F180" s="158"/>
      <c r="G180" s="152"/>
    </row>
    <row r="181" spans="1:7" ht="12.75">
      <c r="A181" s="62"/>
      <c r="B181" s="105">
        <v>85295</v>
      </c>
      <c r="C181" s="10"/>
      <c r="D181" s="11" t="s">
        <v>15</v>
      </c>
      <c r="E181" s="153">
        <f>SUM(E183:E183)</f>
        <v>611000</v>
      </c>
      <c r="F181" s="88">
        <f>SUM(F182:F183)</f>
        <v>615283.58</v>
      </c>
      <c r="G181" s="13">
        <f>(F181*100)/E181</f>
        <v>100.70107692307691</v>
      </c>
    </row>
    <row r="182" spans="1:7" ht="12.75">
      <c r="A182" s="62"/>
      <c r="B182" s="109"/>
      <c r="C182" s="84" t="s">
        <v>37</v>
      </c>
      <c r="D182" s="112" t="s">
        <v>46</v>
      </c>
      <c r="E182" s="155">
        <v>0</v>
      </c>
      <c r="F182" s="89">
        <v>4283.58</v>
      </c>
      <c r="G182" s="152"/>
    </row>
    <row r="183" spans="1:7" ht="25.5">
      <c r="A183" s="62"/>
      <c r="B183" s="109"/>
      <c r="C183" s="74">
        <v>2030</v>
      </c>
      <c r="D183" s="50" t="s">
        <v>125</v>
      </c>
      <c r="E183" s="156">
        <v>611000</v>
      </c>
      <c r="F183" s="89">
        <v>611000</v>
      </c>
      <c r="G183" s="20">
        <f>(F183*100)/E183</f>
        <v>100</v>
      </c>
    </row>
    <row r="184" spans="1:7" ht="13.5" thickBot="1">
      <c r="A184" s="66"/>
      <c r="B184" s="115"/>
      <c r="C184" s="159"/>
      <c r="D184" s="160"/>
      <c r="E184" s="161"/>
      <c r="F184" s="162"/>
      <c r="G184" s="67"/>
    </row>
    <row r="185" spans="1:7" ht="15">
      <c r="A185" s="221">
        <v>853</v>
      </c>
      <c r="B185" s="225"/>
      <c r="C185" s="226"/>
      <c r="D185" s="227" t="s">
        <v>142</v>
      </c>
      <c r="E185" s="228">
        <f>E186</f>
        <v>0</v>
      </c>
      <c r="F185" s="229">
        <f>F186</f>
        <v>50804.64</v>
      </c>
      <c r="G185" s="230"/>
    </row>
    <row r="186" spans="1:7" ht="15">
      <c r="A186" s="222"/>
      <c r="B186" s="231">
        <v>85395</v>
      </c>
      <c r="C186" s="223"/>
      <c r="D186" s="224" t="s">
        <v>15</v>
      </c>
      <c r="E186" s="153">
        <f>E187</f>
        <v>0</v>
      </c>
      <c r="F186" s="88">
        <f>F187</f>
        <v>50804.64</v>
      </c>
      <c r="G186" s="20"/>
    </row>
    <row r="187" spans="1:7" ht="38.25">
      <c r="A187" s="62"/>
      <c r="B187" s="37"/>
      <c r="C187" s="260">
        <v>2707</v>
      </c>
      <c r="D187" s="261" t="s">
        <v>141</v>
      </c>
      <c r="E187" s="262">
        <v>0</v>
      </c>
      <c r="F187" s="263">
        <v>50804.64</v>
      </c>
      <c r="G187" s="20"/>
    </row>
    <row r="188" spans="1:7" ht="13.5" thickBot="1">
      <c r="A188" s="66"/>
      <c r="B188" s="115"/>
      <c r="C188" s="232"/>
      <c r="D188" s="233"/>
      <c r="E188" s="161"/>
      <c r="F188" s="162"/>
      <c r="G188" s="67"/>
    </row>
    <row r="189" spans="1:7" ht="15">
      <c r="A189" s="68">
        <v>854</v>
      </c>
      <c r="B189" s="163"/>
      <c r="C189" s="164"/>
      <c r="D189" s="94" t="s">
        <v>128</v>
      </c>
      <c r="E189" s="140">
        <f>SUM(E190)</f>
        <v>244929</v>
      </c>
      <c r="F189" s="141">
        <f>SUM(F190)</f>
        <v>240926.1</v>
      </c>
      <c r="G189" s="61">
        <f>(F189*100)/E189</f>
        <v>98.365689648837</v>
      </c>
    </row>
    <row r="190" spans="1:7" ht="12.75">
      <c r="A190" s="62"/>
      <c r="B190" s="105">
        <v>85415</v>
      </c>
      <c r="C190" s="73"/>
      <c r="D190" s="63" t="s">
        <v>129</v>
      </c>
      <c r="E190" s="153">
        <f>SUM(E191)</f>
        <v>244929</v>
      </c>
      <c r="F190" s="88">
        <f>SUM(F191)</f>
        <v>240926.1</v>
      </c>
      <c r="G190" s="13">
        <f>(F190*100)/E190</f>
        <v>98.365689648837</v>
      </c>
    </row>
    <row r="191" spans="1:7" ht="25.5">
      <c r="A191" s="62"/>
      <c r="B191" s="109"/>
      <c r="C191" s="74">
        <v>2030</v>
      </c>
      <c r="D191" s="50" t="s">
        <v>125</v>
      </c>
      <c r="E191" s="156">
        <v>244929</v>
      </c>
      <c r="F191" s="89">
        <v>240926.1</v>
      </c>
      <c r="G191" s="20">
        <f>(F191*100)/E191</f>
        <v>98.365689648837</v>
      </c>
    </row>
    <row r="192" spans="1:7" ht="12.75">
      <c r="A192" s="66"/>
      <c r="B192" s="107"/>
      <c r="C192" s="159"/>
      <c r="D192" s="165"/>
      <c r="E192" s="161"/>
      <c r="F192" s="166"/>
      <c r="G192" s="166"/>
    </row>
    <row r="193" spans="1:7" ht="15">
      <c r="A193" s="68">
        <v>900</v>
      </c>
      <c r="B193" s="108"/>
      <c r="C193" s="164"/>
      <c r="D193" s="59" t="s">
        <v>130</v>
      </c>
      <c r="E193" s="140">
        <f>E194+E199+E202</f>
        <v>2581276</v>
      </c>
      <c r="F193" s="141">
        <f>F194+F199+F202</f>
        <v>2423330.53</v>
      </c>
      <c r="G193" s="61">
        <f>(F193*100)/E193</f>
        <v>93.88110880045372</v>
      </c>
    </row>
    <row r="194" spans="1:7" ht="12.75">
      <c r="A194" s="62"/>
      <c r="B194" s="126">
        <v>90001</v>
      </c>
      <c r="C194" s="142"/>
      <c r="D194" s="167" t="s">
        <v>131</v>
      </c>
      <c r="E194" s="143">
        <f>SUM(E195:E197)</f>
        <v>2531276</v>
      </c>
      <c r="F194" s="143">
        <f>SUM(F195:F198)</f>
        <v>2373729.83</v>
      </c>
      <c r="G194" s="48">
        <f>(F194*100)/E194</f>
        <v>93.77601770806503</v>
      </c>
    </row>
    <row r="195" spans="1:7" ht="25.5">
      <c r="A195" s="62"/>
      <c r="B195" s="126"/>
      <c r="C195" s="26" t="s">
        <v>22</v>
      </c>
      <c r="D195" s="50" t="s">
        <v>40</v>
      </c>
      <c r="E195" s="155">
        <v>0</v>
      </c>
      <c r="F195" s="89">
        <v>418.34</v>
      </c>
      <c r="G195" s="48"/>
    </row>
    <row r="196" spans="1:7" ht="39">
      <c r="A196" s="62"/>
      <c r="B196" s="129"/>
      <c r="C196" s="74">
        <v>6290</v>
      </c>
      <c r="D196" s="17" t="s">
        <v>132</v>
      </c>
      <c r="E196" s="148">
        <v>0</v>
      </c>
      <c r="F196" s="149">
        <v>133540</v>
      </c>
      <c r="G196" s="168"/>
    </row>
    <row r="197" spans="1:7" ht="38.25">
      <c r="A197" s="62"/>
      <c r="B197" s="138"/>
      <c r="C197" s="110">
        <v>6298</v>
      </c>
      <c r="D197" s="42" t="s">
        <v>132</v>
      </c>
      <c r="E197" s="148">
        <v>2531276</v>
      </c>
      <c r="F197" s="149">
        <v>2239771.49</v>
      </c>
      <c r="G197" s="44">
        <f>(F197*100)/E197</f>
        <v>88.48389073336926</v>
      </c>
    </row>
    <row r="198" spans="1:7" ht="12.75">
      <c r="A198" s="62"/>
      <c r="B198" s="104"/>
      <c r="C198" s="74"/>
      <c r="D198" s="151"/>
      <c r="E198" s="143"/>
      <c r="F198" s="144"/>
      <c r="G198" s="48"/>
    </row>
    <row r="199" spans="1:7" ht="12.75">
      <c r="A199" s="62"/>
      <c r="B199" s="105">
        <v>90004</v>
      </c>
      <c r="C199" s="74"/>
      <c r="D199" s="234" t="s">
        <v>143</v>
      </c>
      <c r="E199" s="143">
        <f>E200</f>
        <v>0</v>
      </c>
      <c r="F199" s="144">
        <f>F200</f>
        <v>661.78</v>
      </c>
      <c r="G199" s="48"/>
    </row>
    <row r="200" spans="1:7" ht="25.5">
      <c r="A200" s="62"/>
      <c r="B200" s="105"/>
      <c r="C200" s="16" t="s">
        <v>22</v>
      </c>
      <c r="D200" s="50" t="s">
        <v>40</v>
      </c>
      <c r="E200" s="155">
        <v>0</v>
      </c>
      <c r="F200" s="89">
        <v>661.78</v>
      </c>
      <c r="G200" s="48"/>
    </row>
    <row r="201" spans="1:7" ht="12.75">
      <c r="A201" s="62"/>
      <c r="B201" s="104"/>
      <c r="C201" s="74"/>
      <c r="D201" s="151"/>
      <c r="E201" s="143"/>
      <c r="F201" s="144"/>
      <c r="G201" s="48"/>
    </row>
    <row r="202" spans="1:7" ht="12.75">
      <c r="A202" s="62"/>
      <c r="B202" s="169">
        <v>90095</v>
      </c>
      <c r="C202" s="73"/>
      <c r="D202" s="170" t="s">
        <v>15</v>
      </c>
      <c r="E202" s="153">
        <f>SUM(E203:E205)</f>
        <v>50000</v>
      </c>
      <c r="F202" s="88">
        <f>SUM(F203:F205)</f>
        <v>48938.92</v>
      </c>
      <c r="G202" s="13">
        <f>(F202*100)/E202</f>
        <v>97.87784</v>
      </c>
    </row>
    <row r="203" spans="1:7" ht="25.5">
      <c r="A203" s="62"/>
      <c r="B203" s="169"/>
      <c r="C203" s="16" t="s">
        <v>22</v>
      </c>
      <c r="D203" s="50" t="s">
        <v>40</v>
      </c>
      <c r="E203" s="148">
        <v>0</v>
      </c>
      <c r="F203" s="149">
        <v>2961.57</v>
      </c>
      <c r="G203" s="13"/>
    </row>
    <row r="204" spans="1:7" ht="12.75">
      <c r="A204" s="62"/>
      <c r="B204" s="169"/>
      <c r="C204" s="16" t="s">
        <v>37</v>
      </c>
      <c r="D204" s="112" t="s">
        <v>46</v>
      </c>
      <c r="E204" s="148">
        <v>0</v>
      </c>
      <c r="F204" s="149">
        <v>7542.04</v>
      </c>
      <c r="G204" s="13"/>
    </row>
    <row r="205" spans="1:7" ht="38.25">
      <c r="A205" s="62"/>
      <c r="B205" s="138"/>
      <c r="C205" s="110">
        <v>6290</v>
      </c>
      <c r="D205" s="42" t="s">
        <v>132</v>
      </c>
      <c r="E205" s="155">
        <v>50000</v>
      </c>
      <c r="F205" s="89">
        <v>38435.31</v>
      </c>
      <c r="G205" s="20">
        <f>(F205*100)/E205</f>
        <v>76.87062</v>
      </c>
    </row>
    <row r="206" spans="1:7" ht="13.5" thickBot="1">
      <c r="A206" s="66"/>
      <c r="B206" s="107"/>
      <c r="C206" s="159"/>
      <c r="D206" s="160"/>
      <c r="E206" s="171"/>
      <c r="F206" s="162"/>
      <c r="G206" s="67"/>
    </row>
    <row r="207" spans="1:7" ht="15">
      <c r="A207" s="68">
        <v>921</v>
      </c>
      <c r="B207" s="108"/>
      <c r="C207" s="164"/>
      <c r="D207" s="94" t="s">
        <v>133</v>
      </c>
      <c r="E207" s="140">
        <f>E208+E211</f>
        <v>50000</v>
      </c>
      <c r="F207" s="141">
        <f>F208+F211</f>
        <v>55647.88</v>
      </c>
      <c r="G207" s="13">
        <f>(F207*100)/E207</f>
        <v>111.29576</v>
      </c>
    </row>
    <row r="208" spans="1:7" ht="12.75">
      <c r="A208" s="62"/>
      <c r="B208" s="169">
        <v>92116</v>
      </c>
      <c r="C208" s="73"/>
      <c r="D208" s="170" t="s">
        <v>134</v>
      </c>
      <c r="E208" s="153">
        <f>SUM(E209)</f>
        <v>50000</v>
      </c>
      <c r="F208" s="88">
        <f>SUM(F209)</f>
        <v>50000</v>
      </c>
      <c r="G208" s="13">
        <f>(F208*100)/E208</f>
        <v>100</v>
      </c>
    </row>
    <row r="209" spans="1:7" ht="38.25">
      <c r="A209" s="62"/>
      <c r="B209" s="145"/>
      <c r="C209" s="172">
        <v>2320</v>
      </c>
      <c r="D209" s="147" t="s">
        <v>20</v>
      </c>
      <c r="E209" s="148">
        <v>50000</v>
      </c>
      <c r="F209" s="149">
        <v>50000</v>
      </c>
      <c r="G209" s="44">
        <f>(F209*100)/E209</f>
        <v>100</v>
      </c>
    </row>
    <row r="210" spans="1:7" ht="12.75">
      <c r="A210" s="62"/>
      <c r="B210" s="104"/>
      <c r="C210" s="74"/>
      <c r="D210" s="47"/>
      <c r="E210" s="143"/>
      <c r="F210" s="144"/>
      <c r="G210" s="48"/>
    </row>
    <row r="211" spans="1:7" ht="12.75">
      <c r="A211" s="62"/>
      <c r="B211" s="105">
        <v>92195</v>
      </c>
      <c r="C211" s="73"/>
      <c r="D211" s="63" t="s">
        <v>15</v>
      </c>
      <c r="E211" s="153">
        <f>E212</f>
        <v>0</v>
      </c>
      <c r="F211" s="88">
        <f>SUM(F212:F212)</f>
        <v>5647.88</v>
      </c>
      <c r="G211" s="13"/>
    </row>
    <row r="212" spans="1:7" ht="25.5">
      <c r="A212" s="62"/>
      <c r="B212" s="109"/>
      <c r="C212" s="130" t="s">
        <v>118</v>
      </c>
      <c r="D212" s="131" t="s">
        <v>119</v>
      </c>
      <c r="E212" s="154">
        <v>0</v>
      </c>
      <c r="F212" s="89">
        <v>5647.88</v>
      </c>
      <c r="G212" s="20"/>
    </row>
    <row r="213" spans="1:7" ht="12.75">
      <c r="A213" s="66"/>
      <c r="B213" s="115"/>
      <c r="C213" s="139"/>
      <c r="D213" s="173"/>
      <c r="E213" s="174"/>
      <c r="F213" s="162"/>
      <c r="G213" s="67"/>
    </row>
    <row r="214" spans="1:7" ht="15">
      <c r="A214" s="175">
        <v>926</v>
      </c>
      <c r="B214" s="176"/>
      <c r="C214" s="177"/>
      <c r="D214" s="178" t="s">
        <v>135</v>
      </c>
      <c r="E214" s="179">
        <f>E215+E219</f>
        <v>330000</v>
      </c>
      <c r="F214" s="180">
        <f>F215+F219</f>
        <v>37088.88</v>
      </c>
      <c r="G214" s="181">
        <f>(F214*100)/E214</f>
        <v>11.239054545454543</v>
      </c>
    </row>
    <row r="215" spans="1:7" ht="15">
      <c r="A215" s="182"/>
      <c r="B215" s="183">
        <v>92601</v>
      </c>
      <c r="C215" s="184"/>
      <c r="D215" s="185" t="s">
        <v>136</v>
      </c>
      <c r="E215" s="153">
        <f>SUM(E216:E217)</f>
        <v>330000</v>
      </c>
      <c r="F215" s="153">
        <f>SUM(F216:F217)</f>
        <v>30000</v>
      </c>
      <c r="G215" s="181">
        <f>(F215*100)/E215</f>
        <v>9.090909090909092</v>
      </c>
    </row>
    <row r="216" spans="1:7" ht="42.75">
      <c r="A216" s="182"/>
      <c r="B216" s="183"/>
      <c r="C216" s="186">
        <v>6290</v>
      </c>
      <c r="D216" s="220" t="s">
        <v>132</v>
      </c>
      <c r="E216" s="148">
        <v>300000</v>
      </c>
      <c r="F216" s="148">
        <v>0</v>
      </c>
      <c r="G216" s="187">
        <f>(F216*100)/E216</f>
        <v>0</v>
      </c>
    </row>
    <row r="217" spans="1:7" ht="38.25">
      <c r="A217" s="125"/>
      <c r="B217" s="145"/>
      <c r="C217" s="188">
        <v>6300</v>
      </c>
      <c r="D217" s="111" t="s">
        <v>109</v>
      </c>
      <c r="E217" s="155">
        <v>30000</v>
      </c>
      <c r="F217" s="89">
        <v>30000</v>
      </c>
      <c r="G217" s="187">
        <f>(F217*100)/E217</f>
        <v>100</v>
      </c>
    </row>
    <row r="218" spans="1:7" ht="12.75">
      <c r="A218" s="62"/>
      <c r="B218" s="109"/>
      <c r="C218" s="84"/>
      <c r="D218" s="112"/>
      <c r="E218" s="154"/>
      <c r="F218" s="89"/>
      <c r="G218" s="20"/>
    </row>
    <row r="219" spans="1:7" ht="12.75">
      <c r="A219" s="62"/>
      <c r="B219" s="105">
        <v>92695</v>
      </c>
      <c r="C219" s="10"/>
      <c r="D219" s="63" t="s">
        <v>15</v>
      </c>
      <c r="E219" s="88">
        <f>SUM(E220:E221)</f>
        <v>0</v>
      </c>
      <c r="F219" s="88">
        <f>SUM(F220:F221)</f>
        <v>7088.88</v>
      </c>
      <c r="G219" s="13"/>
    </row>
    <row r="220" spans="1:7" ht="25.5">
      <c r="A220" s="62"/>
      <c r="B220" s="109"/>
      <c r="C220" s="26" t="s">
        <v>116</v>
      </c>
      <c r="D220" s="111" t="s">
        <v>117</v>
      </c>
      <c r="E220" s="155">
        <v>0</v>
      </c>
      <c r="F220" s="89">
        <v>459.13</v>
      </c>
      <c r="G220" s="20"/>
    </row>
    <row r="221" spans="1:7" ht="25.5">
      <c r="A221" s="62"/>
      <c r="B221" s="109"/>
      <c r="C221" s="26" t="s">
        <v>118</v>
      </c>
      <c r="D221" s="111" t="s">
        <v>119</v>
      </c>
      <c r="E221" s="155">
        <v>0</v>
      </c>
      <c r="F221" s="89">
        <v>6629.75</v>
      </c>
      <c r="G221" s="20"/>
    </row>
    <row r="222" spans="1:7" ht="12.75">
      <c r="A222" s="189"/>
      <c r="B222" s="104"/>
      <c r="C222" s="74"/>
      <c r="D222" s="151"/>
      <c r="E222" s="143"/>
      <c r="F222" s="144"/>
      <c r="G222" s="20"/>
    </row>
    <row r="223" spans="1:7" ht="1.5" customHeight="1">
      <c r="A223" s="62"/>
      <c r="B223" s="190"/>
      <c r="C223" s="191"/>
      <c r="D223" s="192"/>
      <c r="E223" s="193"/>
      <c r="F223" s="194"/>
      <c r="G223" s="195"/>
    </row>
    <row r="224" spans="1:7" ht="25.5" customHeight="1">
      <c r="A224" s="196" t="s">
        <v>137</v>
      </c>
      <c r="B224" s="197"/>
      <c r="C224" s="198"/>
      <c r="D224" s="199"/>
      <c r="E224" s="200">
        <f>E9+E16+E24+E34+E38+E48+E55+E67+E106+E119+E146+E154+E185+E189+E193+E207+E214</f>
        <v>73011211</v>
      </c>
      <c r="F224" s="201">
        <f>F9+F16+F24+F34+F38+F48+F55+F67+F106+F119+F146+F154+F185+F189+F193+F207+F214</f>
        <v>75750142.39</v>
      </c>
      <c r="G224" s="202">
        <f>(F224*100)/E224</f>
        <v>103.751384688031</v>
      </c>
    </row>
    <row r="225" spans="1:7" ht="12.75">
      <c r="A225" s="203"/>
      <c r="B225" s="204"/>
      <c r="C225" s="204"/>
      <c r="D225" s="204"/>
      <c r="E225" s="204"/>
      <c r="F225" s="204"/>
      <c r="G225" s="205"/>
    </row>
    <row r="226" spans="1:7" ht="12.75">
      <c r="A226" s="203"/>
      <c r="B226" s="203"/>
      <c r="C226" s="204"/>
      <c r="E226" s="204"/>
      <c r="F226" s="204"/>
      <c r="G226" s="205"/>
    </row>
    <row r="227" spans="1:7" ht="12.75">
      <c r="A227" s="203"/>
      <c r="B227" s="204"/>
      <c r="G227" s="206"/>
    </row>
    <row r="228" spans="1:2" ht="12.75">
      <c r="A228" s="203"/>
      <c r="B228" s="204"/>
    </row>
    <row r="229" spans="1:2" ht="12.75">
      <c r="A229" s="203"/>
      <c r="B229" s="204"/>
    </row>
    <row r="230" spans="1:2" ht="12.75">
      <c r="A230" s="203"/>
      <c r="B230" s="204"/>
    </row>
    <row r="231" spans="1:2" ht="12.75">
      <c r="A231" s="203"/>
      <c r="B231" s="204"/>
    </row>
    <row r="232" spans="1:2" ht="12.75">
      <c r="A232" s="203"/>
      <c r="B232" s="204"/>
    </row>
    <row r="233" spans="1:2" ht="12.75">
      <c r="A233" s="203"/>
      <c r="B233" s="204"/>
    </row>
    <row r="234" spans="1:2" ht="12.75">
      <c r="A234" s="203"/>
      <c r="B234" s="204"/>
    </row>
    <row r="235" spans="1:2" ht="12.75">
      <c r="A235" s="203"/>
      <c r="B235" s="204"/>
    </row>
    <row r="236" spans="1:2" ht="12.75">
      <c r="A236" s="203"/>
      <c r="B236" s="204"/>
    </row>
    <row r="237" spans="1:2" ht="12.75">
      <c r="A237" s="203"/>
      <c r="B237" s="204"/>
    </row>
    <row r="238" spans="1:2" ht="12.75">
      <c r="A238" s="203"/>
      <c r="B238" s="204"/>
    </row>
    <row r="239" spans="1:2" ht="12.75">
      <c r="A239" s="204"/>
      <c r="B239" s="204"/>
    </row>
  </sheetData>
  <mergeCells count="6">
    <mergeCell ref="A4:G4"/>
    <mergeCell ref="A7:C7"/>
    <mergeCell ref="D7:D8"/>
    <mergeCell ref="E7:E8"/>
    <mergeCell ref="F7:F8"/>
    <mergeCell ref="G7:G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portrait" paperSize="9" scale="7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2008-03-18T09:50:51Z</cp:lastPrinted>
  <dcterms:created xsi:type="dcterms:W3CDTF">2000-11-02T08:00:54Z</dcterms:created>
  <dcterms:modified xsi:type="dcterms:W3CDTF">2009-03-06T10:39:23Z</dcterms:modified>
  <cp:category/>
  <cp:version/>
  <cp:contentType/>
  <cp:contentStatus/>
  <cp:revision>1</cp:revision>
</cp:coreProperties>
</file>