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'Arkusz1'!$A$11:$A$32</definedName>
    <definedName name="_xlnm.Print_Area" localSheetId="0">'Arkusz1'!$A$1:$G$545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FK</author>
    <author/>
  </authors>
  <commentList>
    <comment ref="D526" authorId="0">
      <text>
        <r>
          <rPr>
            <b/>
            <sz val="8"/>
            <rFont val="Tahoma"/>
            <family val="0"/>
          </rPr>
          <t>FK:</t>
        </r>
        <r>
          <rPr>
            <sz val="8"/>
            <rFont val="Tahoma"/>
            <family val="0"/>
          </rPr>
          <t xml:space="preserve">
</t>
        </r>
      </text>
    </comment>
    <comment ref="D42" authorId="1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<sst xmlns="http://schemas.openxmlformats.org/spreadsheetml/2006/main" count="740" uniqueCount="195">
  <si>
    <t>Dział</t>
  </si>
  <si>
    <t>Rozdz.</t>
  </si>
  <si>
    <t>Treść</t>
  </si>
  <si>
    <t>Rolnictwo i łowiectwo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</si>
  <si>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</si>
  <si>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</si>
  <si>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</si>
  <si>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</si>
  <si>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</si>
  <si>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</si>
  <si>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Straż Miejska</t>
  </si>
  <si>
    <t>010</t>
  </si>
  <si>
    <t>Klasyfikacja budżet.</t>
  </si>
  <si>
    <t>Oświata i wychowanie</t>
  </si>
  <si>
    <t>Szkoły podstawowe</t>
  </si>
  <si>
    <t>Ochrona zdrowia</t>
  </si>
  <si>
    <t>Przeciwdziałanie alkoholizmowi</t>
  </si>
  <si>
    <t>Ośrodki pomocy społecznej</t>
  </si>
  <si>
    <t>Oświetlenie ulic, placów i dróg</t>
  </si>
  <si>
    <t>Kultura fizyczna i sport</t>
  </si>
  <si>
    <t>Różne wydatki na rzecz osób fizycznych</t>
  </si>
  <si>
    <t>Wydatki inwestycyjne jednostek budżetowych</t>
  </si>
  <si>
    <t>Drogi publiczne gminne</t>
  </si>
  <si>
    <t>Zakup usług remontowych</t>
  </si>
  <si>
    <t>Zakup usług pozostałych</t>
  </si>
  <si>
    <t>Zakłady gospodatki mieszkaniowej</t>
  </si>
  <si>
    <t>Zakup materiałów i wyposażenia</t>
  </si>
  <si>
    <t>Działalność usługowa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</si>
  <si>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</si>
  <si>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</si>
  <si>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</si>
  <si>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</si>
  <si>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</si>
  <si>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Podróże służbowe krajowe</t>
  </si>
  <si>
    <t>Urzędy gmin</t>
  </si>
  <si>
    <t>Zakup energii</t>
  </si>
  <si>
    <t>Różne opłaty i składki</t>
  </si>
  <si>
    <t>Odpisy na zakł.fundusz świadczeń socjalnych</t>
  </si>
  <si>
    <t>Wydatki na zakupy inwest. jednostek budżetowych</t>
  </si>
  <si>
    <t>Ochotnicze straże pożarne</t>
  </si>
  <si>
    <t>Składki na Fundusz Pracy</t>
  </si>
  <si>
    <t>Nagrody i wydatki osobowe nie zal.do wynagrodzeń</t>
  </si>
  <si>
    <t>Obsługa długu publicznego</t>
  </si>
  <si>
    <t>Obsługa pap.wart.,kredytów i pożyczek jedn.samorz.teryt.</t>
  </si>
  <si>
    <t>Odsetki i dysk.od kr.skarb.pap.oraz pożyczek i kredyt.</t>
  </si>
  <si>
    <t>Gimnazja</t>
  </si>
  <si>
    <t>Komisje egzaminacyjne</t>
  </si>
  <si>
    <t>Dodatki mieszkaniowe</t>
  </si>
  <si>
    <t>Edukacyjna opieka wychowawcza</t>
  </si>
  <si>
    <t>Świetlice szkolne</t>
  </si>
  <si>
    <t>Oczyszczanie miast i wsi</t>
  </si>
  <si>
    <t>Utrzymanie zieleni w miastach i gminach</t>
  </si>
  <si>
    <t>Schroniska dla zwierząt</t>
  </si>
  <si>
    <t>Kultura i ochrona dziedzictwa narodowego</t>
  </si>
  <si>
    <t>Domy i ośrodki kultury, świetlice i kluby</t>
  </si>
  <si>
    <t>Biblioteki</t>
  </si>
  <si>
    <t>Nagrody i wydatki osobowe nie zaliczone do wynagr.</t>
  </si>
  <si>
    <t>Zakup pomocy naukowych,dydaktycznych i książek</t>
  </si>
  <si>
    <t>Odpisy na zakładowy fundusz świadczeń socjalnych</t>
  </si>
  <si>
    <t>Zespoły ekonomiczno-administracyjne szkół</t>
  </si>
  <si>
    <t xml:space="preserve">Różne wydatki na rzecz osób fizycznych </t>
  </si>
  <si>
    <t>Dowożenie uczniów do szkół</t>
  </si>
  <si>
    <t>Zwalczanie chorób zakaźnych zwierząt oraz bad.mon.poz.chem. i biol.w tkankach zwierz. i prod.poch.zwierz.</t>
  </si>
  <si>
    <t>01022</t>
  </si>
  <si>
    <t>Lokalny transport zbiorowy</t>
  </si>
  <si>
    <t>4300</t>
  </si>
  <si>
    <t>3030</t>
  </si>
  <si>
    <t>Wpłaty na Państw.Fundusz Reh.Osób Niepełnospr.</t>
  </si>
  <si>
    <t>Świadczenia społeczne</t>
  </si>
  <si>
    <t>Usługi opiekuńcze i specjal.usł.opiek.</t>
  </si>
  <si>
    <t>Gospodarka komunalna i ochrona środowiska</t>
  </si>
  <si>
    <t>Instytucje kultury fizycznej</t>
  </si>
  <si>
    <t>4270</t>
  </si>
  <si>
    <t>4210</t>
  </si>
  <si>
    <t>6060</t>
  </si>
  <si>
    <t>3020</t>
  </si>
  <si>
    <t>4010</t>
  </si>
  <si>
    <t>4040</t>
  </si>
  <si>
    <t>4110</t>
  </si>
  <si>
    <t>4120</t>
  </si>
  <si>
    <t>4260</t>
  </si>
  <si>
    <t>4430</t>
  </si>
  <si>
    <t>8070</t>
  </si>
  <si>
    <t>4240</t>
  </si>
  <si>
    <t>4410</t>
  </si>
  <si>
    <t>4440</t>
  </si>
  <si>
    <t>Razem</t>
  </si>
  <si>
    <t>6050</t>
  </si>
  <si>
    <t>Gospodarka ściekowa i ochrona wód</t>
  </si>
  <si>
    <t>Gospodarka odpadami</t>
  </si>
  <si>
    <t>Bezpieczeństwo publiczne i ochrona przeciwpożarowa</t>
  </si>
  <si>
    <t xml:space="preserve"> </t>
  </si>
  <si>
    <t>Prace geodezyjne i kartograficzne</t>
  </si>
  <si>
    <t>Nagrody i wydatki nie zaliczone do wynagrodzeń</t>
  </si>
  <si>
    <t>2820</t>
  </si>
  <si>
    <t>Dot.celowa z budżetu na finans.lub dofinans.zadań zleconych do realizacji stowarzyszeniom</t>
  </si>
  <si>
    <t>Urzędy nacz.org.wł. państw.,kontroli i ochr.prawa oraz sądownictwa</t>
  </si>
  <si>
    <t xml:space="preserve">Urzędy nacz.org.wł. państw.,kontroli i ochr.prawa </t>
  </si>
  <si>
    <t>Wydatki na zakupy inwestycyjne jedn.budżet.</t>
  </si>
  <si>
    <t xml:space="preserve">Zakup materiałów i wyposażnia </t>
  </si>
  <si>
    <t>Podróże służbowe zagraniczne</t>
  </si>
  <si>
    <t>4140</t>
  </si>
  <si>
    <t>Plan</t>
  </si>
  <si>
    <t>Wykonanie</t>
  </si>
  <si>
    <t>Załącznik nr 2</t>
  </si>
  <si>
    <t>01030</t>
  </si>
  <si>
    <t>Izby rolnicze</t>
  </si>
  <si>
    <t>2850</t>
  </si>
  <si>
    <t>Wpłaty gmin na rzecz izb rolniczych w wysokości 2% uzyskanych wpływów z podatku rolnego.</t>
  </si>
  <si>
    <t>Pozostałe odsetki</t>
  </si>
  <si>
    <t>4100</t>
  </si>
  <si>
    <t>Składki na ubezpieczenia zdrowotne opłacane przez osoby pobier.świadcz. z pomocy społ.</t>
  </si>
  <si>
    <t>4130</t>
  </si>
  <si>
    <t xml:space="preserve">Składki na ubezpieczenia zdrowotne </t>
  </si>
  <si>
    <t>Procent</t>
  </si>
  <si>
    <t>6210</t>
  </si>
  <si>
    <t>Dotacja celowa z budżetu na finansowanie lub dofinansowanie kosztów realizacji inwestycji i zakupów inwestycyjnych zakładów budżetowych</t>
  </si>
  <si>
    <t>Dotacja przedmiotowa z budżetu dla zakładu budżetowego</t>
  </si>
  <si>
    <t>Obrona cywilna</t>
  </si>
  <si>
    <t>Pobór podatków, opłat i nieopodatkowanych należności budżetowych</t>
  </si>
  <si>
    <t>Wynagrodzenia agencyjno-prowizyjne</t>
  </si>
  <si>
    <t>2510</t>
  </si>
  <si>
    <t>Dotacja podmiotowa z budżetu dla zakładu budżetowego</t>
  </si>
  <si>
    <t>Dotacja podmiotowa dla zakładu budżetowego</t>
  </si>
  <si>
    <t xml:space="preserve">Dodatkowe wynagrodzenia roczne </t>
  </si>
  <si>
    <t>2810</t>
  </si>
  <si>
    <t>Dot.celowa z budżetu na finans.lub dofinans.zadań zleconych do realizacji fundacjom</t>
  </si>
  <si>
    <t>Dodatkowe wynagrodzenia pracowników</t>
  </si>
  <si>
    <t>3110</t>
  </si>
  <si>
    <t>Doch.od os.pr.,od os.fizycznych i od innych jedn.nie pos.osobow.prawnej</t>
  </si>
  <si>
    <t>Podatek od towarów i usług (VAT)</t>
  </si>
  <si>
    <t>6300</t>
  </si>
  <si>
    <t>Plany zagospodarownia przestrzennego</t>
  </si>
  <si>
    <t>Wynagrodzenia bezosobowe</t>
  </si>
  <si>
    <t>2900</t>
  </si>
  <si>
    <t>Wpłaty gmin na rzecz innych jednostek szmorządu terytorialnego oraz związków gmin lub związków powiatów na dofinansowanie zadań bieżących</t>
  </si>
  <si>
    <t>Rozliczenia z tyt.poręczeń i gwarancji udz. przez S.P. lub jednostkę samorz.terytor.</t>
  </si>
  <si>
    <t>8020</t>
  </si>
  <si>
    <t>Wpłaty z tytułu gwarancji i poręczeń</t>
  </si>
  <si>
    <t>Oddziały przedszkolne w szkołach podstawowych</t>
  </si>
  <si>
    <t>Przedszkola</t>
  </si>
  <si>
    <t>4170</t>
  </si>
  <si>
    <t>Dokształcanie i doskonalenie nauczycieli</t>
  </si>
  <si>
    <t>Domy pomocy społecznej</t>
  </si>
  <si>
    <t>Zakup usług przez jednostki samorządu terytorialnego od innych jednostek damorządu terytorialnego</t>
  </si>
  <si>
    <t>Pomoc materialna dla uczniów</t>
  </si>
  <si>
    <t>Stypendia dla uczniów</t>
  </si>
  <si>
    <t>Dotacja podmiotowa z budżetu dla samorządowej instytucji kultury</t>
  </si>
  <si>
    <t>Obiekty sportowe</t>
  </si>
  <si>
    <t>Pomoc społeczna</t>
  </si>
  <si>
    <t>Świadczenia społ.oraz skł.na ubezp.emeryt.i rent.z ubezp. społ.</t>
  </si>
  <si>
    <t>Zasiłki i pomoc w nat.oraz skł.na ubezp.społ.</t>
  </si>
  <si>
    <t>3040</t>
  </si>
  <si>
    <t>Nagrody o charakterze szczególnym niezaliczane do wynagrodzeń</t>
  </si>
  <si>
    <t>Promocja jednostek samorządu terytorialnego</t>
  </si>
  <si>
    <t xml:space="preserve">Zakup materiałów i wyposażenia </t>
  </si>
  <si>
    <t xml:space="preserve">Zakup usług pozostałych </t>
  </si>
  <si>
    <t>3240</t>
  </si>
  <si>
    <t>Zwalczanie narkomanii</t>
  </si>
  <si>
    <t>Ośrodki wsparcia</t>
  </si>
  <si>
    <t>01010</t>
  </si>
  <si>
    <t>Infrastruktura wodociągowa i sanitarna wsi</t>
  </si>
  <si>
    <t>01095</t>
  </si>
  <si>
    <t xml:space="preserve">Różne opłaty i składki </t>
  </si>
  <si>
    <t>Drogi publiczne powiatowe</t>
  </si>
  <si>
    <t>Dotacja celowa na pomoc finansową udzielaną między jednostkami samorządu terytorialnego na dofinansowanie własnych zadań inwestycyjnych i zakupów inw.</t>
  </si>
  <si>
    <t>6058</t>
  </si>
  <si>
    <t>6059</t>
  </si>
  <si>
    <t>4600</t>
  </si>
  <si>
    <t>Kary i odszkodowania wypłacone na rzecz osób prawnych i innych jednostek organizacyjnych</t>
  </si>
  <si>
    <t>Zakup usług zdrowotnych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</si>
  <si>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</si>
  <si>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</si>
  <si>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</si>
  <si>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</si>
  <si>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4400</t>
  </si>
  <si>
    <t>Opłaty czynszowe za pomieszczenia biurowe</t>
  </si>
  <si>
    <t>Szkolenia pracowników niebędących członkami korpusu służby cywilnej.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</si>
  <si>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</si>
  <si>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</si>
  <si>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</si>
  <si>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</si>
  <si>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6170</t>
  </si>
  <si>
    <t>Wpłaty jednostek na fundusz celowy na finansowanie lub dofinansowanie zadań inwestycyjnych</t>
  </si>
  <si>
    <t>Komendy wojewódzkie Policji</t>
  </si>
  <si>
    <t>4580</t>
  </si>
  <si>
    <t>Zakup środków żywnośći</t>
  </si>
  <si>
    <t>Opłaty za usługi internetowe</t>
  </si>
  <si>
    <t>Zakup usług remontowo- konserwatorskich dotyczących obiektów zabytkowych będących w użytkowaniu jednostek budżetowych</t>
  </si>
  <si>
    <t xml:space="preserve">Wybory do Sejmu i Senatu </t>
  </si>
  <si>
    <t>4220</t>
  </si>
  <si>
    <t xml:space="preserve">Zakup środków żywności </t>
  </si>
  <si>
    <t>4700</t>
  </si>
  <si>
    <t>Zakup pomocy naukowych, dydaktycznych i książek</t>
  </si>
  <si>
    <t xml:space="preserve"> Wykonanie wydatków budżetu gminy za 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</si>
</sst>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9" fontId="0" fillId="0" borderId="15" xfId="54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3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1" xfId="0" applyFont="1" applyBorder="1" applyAlignment="1">
      <alignment vertical="center"/>
    </xf>
    <xf numFmtId="3" fontId="0" fillId="0" borderId="22" xfId="0" applyNumberForma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15" fillId="0" borderId="20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11" fillId="0" borderId="23" xfId="0" applyFont="1" applyBorder="1" applyAlignment="1">
      <alignment wrapText="1"/>
    </xf>
    <xf numFmtId="3" fontId="0" fillId="0" borderId="19" xfId="0" applyNumberFormat="1" applyBorder="1" applyAlignment="1">
      <alignment/>
    </xf>
    <xf numFmtId="0" fontId="11" fillId="0" borderId="21" xfId="0" applyFont="1" applyBorder="1" applyAlignment="1">
      <alignment wrapText="1"/>
    </xf>
    <xf numFmtId="3" fontId="1" fillId="0" borderId="19" xfId="0" applyNumberFormat="1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23" xfId="0" applyFont="1" applyBorder="1" applyAlignment="1">
      <alignment/>
    </xf>
    <xf numFmtId="3" fontId="0" fillId="0" borderId="22" xfId="0" applyNumberFormat="1" applyBorder="1" applyAlignment="1">
      <alignment/>
    </xf>
    <xf numFmtId="3" fontId="13" fillId="0" borderId="18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2" fillId="0" borderId="19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13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15" xfId="0" applyBorder="1" applyAlignment="1">
      <alignment/>
    </xf>
    <xf numFmtId="0" fontId="15" fillId="0" borderId="33" xfId="0" applyFont="1" applyBorder="1" applyAlignment="1">
      <alignment/>
    </xf>
    <xf numFmtId="0" fontId="11" fillId="0" borderId="3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0" fillId="0" borderId="15" xfId="0" applyFont="1" applyBorder="1" applyAlignment="1">
      <alignment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/>
    </xf>
    <xf numFmtId="0" fontId="1" fillId="0" borderId="30" xfId="0" applyFont="1" applyBorder="1" applyAlignment="1">
      <alignment/>
    </xf>
    <xf numFmtId="0" fontId="11" fillId="0" borderId="32" xfId="0" applyFont="1" applyBorder="1" applyAlignment="1">
      <alignment wrapText="1"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49" fontId="13" fillId="0" borderId="24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3" fillId="0" borderId="36" xfId="0" applyFont="1" applyBorder="1" applyAlignment="1">
      <alignment horizontal="center"/>
    </xf>
    <xf numFmtId="49" fontId="1" fillId="0" borderId="26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0" fontId="10" fillId="0" borderId="20" xfId="0" applyFont="1" applyBorder="1" applyAlignment="1">
      <alignment horizontal="right"/>
    </xf>
    <xf numFmtId="49" fontId="11" fillId="0" borderId="37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49" fontId="0" fillId="0" borderId="26" xfId="0" applyNumberForma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0" fontId="0" fillId="0" borderId="26" xfId="0" applyBorder="1" applyAlignment="1">
      <alignment horizontal="right"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2" fillId="0" borderId="28" xfId="0" applyFont="1" applyBorder="1" applyAlignment="1">
      <alignment horizontal="right"/>
    </xf>
    <xf numFmtId="49" fontId="0" fillId="0" borderId="38" xfId="0" applyNumberFormat="1" applyBorder="1" applyAlignment="1">
      <alignment horizontal="center"/>
    </xf>
    <xf numFmtId="0" fontId="13" fillId="0" borderId="26" xfId="0" applyFont="1" applyBorder="1" applyAlignment="1">
      <alignment horizontal="right"/>
    </xf>
    <xf numFmtId="49" fontId="13" fillId="0" borderId="36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5" fillId="0" borderId="37" xfId="0" applyFont="1" applyBorder="1" applyAlignment="1">
      <alignment/>
    </xf>
    <xf numFmtId="0" fontId="11" fillId="0" borderId="20" xfId="0" applyFont="1" applyBorder="1" applyAlignment="1">
      <alignment horizontal="right"/>
    </xf>
    <xf numFmtId="0" fontId="13" fillId="0" borderId="2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17" fillId="0" borderId="25" xfId="0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3" fillId="0" borderId="26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49" fontId="1" fillId="0" borderId="37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3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0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7" xfId="0" applyNumberForma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49" fontId="0" fillId="0" borderId="45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3" fontId="1" fillId="0" borderId="4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352</xdr:row>
      <xdr:rowOff>0</xdr:rowOff>
    </xdr:from>
    <xdr:to>
      <xdr:col>6</xdr:col>
      <xdr:colOff>0</xdr:colOff>
      <xdr:row>352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505575" y="65541525"/>
          <a:ext cx="112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352</xdr:row>
      <xdr:rowOff>0</xdr:rowOff>
    </xdr:from>
    <xdr:to>
      <xdr:col>6</xdr:col>
      <xdr:colOff>0</xdr:colOff>
      <xdr:row>352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6505575" y="65541525"/>
          <a:ext cx="1123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0"/>
  <sheetViews>
    <sheetView tabSelected="1" zoomScale="75" zoomScaleNormal="75" zoomScalePageLayoutView="0" workbookViewId="0" topLeftCell="A115">
      <selection activeCell="F125" sqref="F125"/>
    </sheetView>
  </sheetViews>
  <sheetFormatPr defaultColWidth="9.00390625" defaultRowHeight="12.75"/>
  <cols>
    <col min="1" max="1" width="5.125" style="0" customWidth="1"/>
    <col min="2" max="2" width="7.125" style="0" customWidth="1"/>
    <col min="3" max="3" width="6.625" style="0" customWidth="1"/>
    <col min="4" max="4" width="52.75390625" style="0" customWidth="1"/>
    <col min="5" max="5" width="13.75390625" style="0" customWidth="1"/>
    <col min="6" max="6" width="14.75390625" style="0" customWidth="1"/>
    <col min="7" max="7" width="9.25390625" style="0" bestFit="1" customWidth="1"/>
  </cols>
  <sheetData>
    <row r="1" ht="12.75">
      <c r="B1" s="2"/>
    </row>
    <row r="2" spans="2:5" ht="15">
      <c r="B2" s="2"/>
      <c r="E2" s="10" t="s">
        <v>104</v>
      </c>
    </row>
    <row r="5" spans="2:6" ht="15.75">
      <c r="B5" s="169" t="s">
        <v>194</v>
      </c>
      <c r="C5" s="170"/>
      <c r="D5" s="170"/>
      <c r="E5" s="170"/>
      <c r="F5" s="170"/>
    </row>
    <row r="8" ht="13.5" thickBot="1"/>
    <row r="9" spans="1:7" ht="13.5" thickTop="1">
      <c r="A9" s="12" t="s">
        <v>12</v>
      </c>
      <c r="B9" s="13"/>
      <c r="C9" s="14"/>
      <c r="D9" s="167" t="s">
        <v>2</v>
      </c>
      <c r="E9" s="167" t="s">
        <v>102</v>
      </c>
      <c r="F9" s="171" t="s">
        <v>103</v>
      </c>
      <c r="G9" s="167" t="s">
        <v>114</v>
      </c>
    </row>
    <row r="10" spans="1:7" ht="13.5" thickBot="1">
      <c r="A10" s="15" t="s">
        <v>0</v>
      </c>
      <c r="B10" s="6" t="s">
        <v>1</v>
      </c>
      <c r="C10" s="16"/>
      <c r="D10" s="168"/>
      <c r="E10" s="168"/>
      <c r="F10" s="168"/>
      <c r="G10" s="168"/>
    </row>
    <row r="11" spans="1:7" ht="14.25">
      <c r="A11" s="95" t="s">
        <v>11</v>
      </c>
      <c r="B11" s="96"/>
      <c r="C11" s="97"/>
      <c r="D11" s="72" t="s">
        <v>3</v>
      </c>
      <c r="E11" s="20">
        <f>E12+E15+E18+E21</f>
        <v>77430</v>
      </c>
      <c r="F11" s="21">
        <f>F12+F15+F18+F21</f>
        <v>68421.92</v>
      </c>
      <c r="G11" s="22">
        <f>(F11*100)/E11</f>
        <v>88.36616298592277</v>
      </c>
    </row>
    <row r="12" spans="1:7" ht="12.75">
      <c r="A12" s="98"/>
      <c r="B12" s="32" t="s">
        <v>160</v>
      </c>
      <c r="C12" s="99"/>
      <c r="D12" s="73" t="s">
        <v>161</v>
      </c>
      <c r="E12" s="23">
        <f>SUM(E13)</f>
        <v>15000</v>
      </c>
      <c r="F12" s="25">
        <f>SUM(F13)</f>
        <v>15000</v>
      </c>
      <c r="G12" s="28">
        <f>(F12*100)/E12</f>
        <v>100</v>
      </c>
    </row>
    <row r="13" spans="1:7" ht="12.75">
      <c r="A13" s="98"/>
      <c r="B13" s="100"/>
      <c r="C13" s="101" t="s">
        <v>87</v>
      </c>
      <c r="D13" s="74" t="s">
        <v>21</v>
      </c>
      <c r="E13" s="39">
        <v>15000</v>
      </c>
      <c r="F13" s="40">
        <v>15000</v>
      </c>
      <c r="G13" s="31">
        <f>(F13*100)/E13</f>
        <v>100</v>
      </c>
    </row>
    <row r="14" spans="1:7" ht="12.75">
      <c r="A14" s="98"/>
      <c r="B14" s="102"/>
      <c r="C14" s="103"/>
      <c r="D14" s="75"/>
      <c r="E14" s="23"/>
      <c r="F14" s="25"/>
      <c r="G14" s="24"/>
    </row>
    <row r="15" spans="1:7" ht="38.25">
      <c r="A15" s="104"/>
      <c r="B15" s="105" t="s">
        <v>63</v>
      </c>
      <c r="C15" s="106"/>
      <c r="D15" s="76" t="s">
        <v>62</v>
      </c>
      <c r="E15" s="26">
        <f>SUM(E16:E16)</f>
        <v>13000</v>
      </c>
      <c r="F15" s="27">
        <f>SUM(F16:F16)</f>
        <v>12162.5</v>
      </c>
      <c r="G15" s="28">
        <f>(F15*100)/E15</f>
        <v>93.5576923076923</v>
      </c>
    </row>
    <row r="16" spans="1:7" ht="12.75">
      <c r="A16" s="107"/>
      <c r="B16" s="102"/>
      <c r="C16" s="108" t="s">
        <v>65</v>
      </c>
      <c r="D16" s="77" t="s">
        <v>24</v>
      </c>
      <c r="E16" s="29">
        <v>13000</v>
      </c>
      <c r="F16" s="30">
        <v>12162.5</v>
      </c>
      <c r="G16" s="31">
        <f>(F16*100)/E16</f>
        <v>93.5576923076923</v>
      </c>
    </row>
    <row r="17" spans="1:7" ht="12.75">
      <c r="A17" s="107"/>
      <c r="B17" s="102"/>
      <c r="C17" s="109"/>
      <c r="D17" s="78"/>
      <c r="E17" s="29"/>
      <c r="F17" s="30"/>
      <c r="G17" s="31"/>
    </row>
    <row r="18" spans="1:7" ht="12.75">
      <c r="A18" s="107"/>
      <c r="B18" s="105" t="s">
        <v>105</v>
      </c>
      <c r="C18" s="106"/>
      <c r="D18" s="79" t="s">
        <v>106</v>
      </c>
      <c r="E18" s="26">
        <f>SUM(E19)</f>
        <v>3000</v>
      </c>
      <c r="F18" s="27">
        <f>SUM(F19)</f>
        <v>2383.23</v>
      </c>
      <c r="G18" s="28">
        <f>(F18*100)/E18</f>
        <v>79.441</v>
      </c>
    </row>
    <row r="19" spans="1:7" ht="25.5">
      <c r="A19" s="107"/>
      <c r="B19" s="102"/>
      <c r="C19" s="109" t="s">
        <v>107</v>
      </c>
      <c r="D19" s="80" t="s">
        <v>108</v>
      </c>
      <c r="E19" s="29">
        <v>3000</v>
      </c>
      <c r="F19" s="30">
        <v>2383.23</v>
      </c>
      <c r="G19" s="31">
        <f>(F19*100)/E19</f>
        <v>79.441</v>
      </c>
    </row>
    <row r="20" spans="1:7" ht="12.75">
      <c r="A20" s="107"/>
      <c r="B20" s="102"/>
      <c r="C20" s="109"/>
      <c r="D20" s="80"/>
      <c r="E20" s="29"/>
      <c r="F20" s="30"/>
      <c r="G20" s="31"/>
    </row>
    <row r="21" spans="1:7" ht="12.75">
      <c r="A21" s="107"/>
      <c r="B21" s="32" t="s">
        <v>162</v>
      </c>
      <c r="C21" s="99"/>
      <c r="D21" s="33" t="s">
        <v>4</v>
      </c>
      <c r="E21" s="26">
        <f>SUM(E22:E23)</f>
        <v>46430</v>
      </c>
      <c r="F21" s="27">
        <f>SUM(F22:F23)</f>
        <v>38876.19</v>
      </c>
      <c r="G21" s="28">
        <f>(F21*100)/E21</f>
        <v>83.73075597673918</v>
      </c>
    </row>
    <row r="22" spans="1:7" ht="12.75">
      <c r="A22" s="107"/>
      <c r="B22" s="32"/>
      <c r="C22" s="108" t="s">
        <v>65</v>
      </c>
      <c r="D22" s="77" t="s">
        <v>24</v>
      </c>
      <c r="E22" s="29">
        <v>762</v>
      </c>
      <c r="F22" s="30">
        <v>762</v>
      </c>
      <c r="G22" s="31">
        <f>(F22*100)/E22</f>
        <v>100</v>
      </c>
    </row>
    <row r="23" spans="1:7" ht="14.25">
      <c r="A23" s="107"/>
      <c r="B23" s="34"/>
      <c r="C23" s="110">
        <v>4430</v>
      </c>
      <c r="D23" s="35" t="s">
        <v>163</v>
      </c>
      <c r="E23" s="29">
        <v>45668</v>
      </c>
      <c r="F23" s="30">
        <v>38114.19</v>
      </c>
      <c r="G23" s="31">
        <f>(F23*100)/E23</f>
        <v>83.45929315932382</v>
      </c>
    </row>
    <row r="24" spans="1:7" ht="13.5" thickBot="1">
      <c r="A24" s="111"/>
      <c r="B24" s="112"/>
      <c r="C24" s="113"/>
      <c r="D24" s="81"/>
      <c r="E24" s="36"/>
      <c r="F24" s="37"/>
      <c r="G24" s="38"/>
    </row>
    <row r="25" spans="1:7" ht="14.25">
      <c r="A25" s="114">
        <v>600</v>
      </c>
      <c r="B25" s="96"/>
      <c r="C25" s="115"/>
      <c r="D25" s="72" t="s">
        <v>5</v>
      </c>
      <c r="E25" s="20">
        <f>E26+E33+E29</f>
        <v>6951179</v>
      </c>
      <c r="F25" s="21">
        <f>F26+F33+F29</f>
        <v>5654276.51</v>
      </c>
      <c r="G25" s="22">
        <f>(F25*100)/E25</f>
        <v>81.34269754814255</v>
      </c>
    </row>
    <row r="26" spans="1:7" ht="12.75">
      <c r="A26" s="116"/>
      <c r="B26" s="117">
        <v>60004</v>
      </c>
      <c r="C26" s="106"/>
      <c r="D26" s="79" t="s">
        <v>64</v>
      </c>
      <c r="E26" s="26">
        <f>SUM(E27)</f>
        <v>150000</v>
      </c>
      <c r="F26" s="27">
        <f>SUM(F27)</f>
        <v>143460.75</v>
      </c>
      <c r="G26" s="28">
        <f>(F26*100)/E26</f>
        <v>95.6405</v>
      </c>
    </row>
    <row r="27" spans="1:7" ht="12.75">
      <c r="A27" s="116"/>
      <c r="B27" s="102"/>
      <c r="C27" s="108" t="s">
        <v>65</v>
      </c>
      <c r="D27" s="77" t="s">
        <v>24</v>
      </c>
      <c r="E27" s="42">
        <v>150000</v>
      </c>
      <c r="F27" s="30">
        <v>143460.75</v>
      </c>
      <c r="G27" s="31">
        <f>(F27*100)/E27</f>
        <v>95.6405</v>
      </c>
    </row>
    <row r="28" spans="1:7" ht="12.75">
      <c r="A28" s="116"/>
      <c r="B28" s="102"/>
      <c r="C28" s="108"/>
      <c r="D28" s="77"/>
      <c r="E28" s="42"/>
      <c r="F28" s="30"/>
      <c r="G28" s="31"/>
    </row>
    <row r="29" spans="1:7" ht="12.75">
      <c r="A29" s="116"/>
      <c r="B29" s="41">
        <v>60014</v>
      </c>
      <c r="C29" s="118"/>
      <c r="D29" s="82" t="s">
        <v>164</v>
      </c>
      <c r="E29" s="23">
        <f>SUM(E30:E31)</f>
        <v>343558</v>
      </c>
      <c r="F29" s="25">
        <f>SUM(F30:F31)</f>
        <v>318975.22</v>
      </c>
      <c r="G29" s="24">
        <f>(F29*100)/E29</f>
        <v>92.84464922953329</v>
      </c>
    </row>
    <row r="30" spans="1:7" ht="12.75">
      <c r="A30" s="116"/>
      <c r="B30" s="119"/>
      <c r="C30" s="101" t="s">
        <v>65</v>
      </c>
      <c r="D30" s="83" t="s">
        <v>24</v>
      </c>
      <c r="E30" s="42">
        <v>96939</v>
      </c>
      <c r="F30" s="30">
        <v>91319.65</v>
      </c>
      <c r="G30" s="31">
        <f>(F30*100)/E30</f>
        <v>94.20321026624991</v>
      </c>
    </row>
    <row r="31" spans="1:7" ht="38.25">
      <c r="A31" s="116"/>
      <c r="B31" s="119"/>
      <c r="C31" s="101" t="s">
        <v>131</v>
      </c>
      <c r="D31" s="83" t="s">
        <v>165</v>
      </c>
      <c r="E31" s="42">
        <v>246619</v>
      </c>
      <c r="F31" s="30">
        <v>227655.57</v>
      </c>
      <c r="G31" s="31">
        <f>(F31*100)/E31</f>
        <v>92.31063705553912</v>
      </c>
    </row>
    <row r="32" spans="1:7" ht="12.75">
      <c r="A32" s="116"/>
      <c r="B32" s="102"/>
      <c r="C32" s="108"/>
      <c r="D32" s="77"/>
      <c r="E32" s="42"/>
      <c r="F32" s="30"/>
      <c r="G32" s="31"/>
    </row>
    <row r="33" spans="1:7" ht="12.75">
      <c r="A33" s="61"/>
      <c r="B33" s="117">
        <v>60016</v>
      </c>
      <c r="C33" s="106"/>
      <c r="D33" s="76" t="s">
        <v>22</v>
      </c>
      <c r="E33" s="26">
        <f>SUM(E34:E38)</f>
        <v>6457621</v>
      </c>
      <c r="F33" s="27">
        <f>SUM(F34:F38)</f>
        <v>5191840.54</v>
      </c>
      <c r="G33" s="28">
        <f aca="true" t="shared" si="0" ref="G33:G38">(F33*100)/E33</f>
        <v>80.3986567189372</v>
      </c>
    </row>
    <row r="34" spans="1:7" ht="12.75">
      <c r="A34" s="61"/>
      <c r="B34" s="102"/>
      <c r="C34" s="109" t="s">
        <v>72</v>
      </c>
      <c r="D34" s="80" t="s">
        <v>23</v>
      </c>
      <c r="E34" s="29">
        <v>327000</v>
      </c>
      <c r="F34" s="30">
        <v>314068.16</v>
      </c>
      <c r="G34" s="31">
        <f t="shared" si="0"/>
        <v>96.04530886850152</v>
      </c>
    </row>
    <row r="35" spans="1:7" ht="12.75">
      <c r="A35" s="61"/>
      <c r="B35" s="102"/>
      <c r="C35" s="109" t="s">
        <v>65</v>
      </c>
      <c r="D35" s="80" t="s">
        <v>24</v>
      </c>
      <c r="E35" s="29">
        <v>355000</v>
      </c>
      <c r="F35" s="30">
        <v>294890.84</v>
      </c>
      <c r="G35" s="31">
        <f t="shared" si="0"/>
        <v>83.06784225352114</v>
      </c>
    </row>
    <row r="36" spans="1:7" ht="12.75">
      <c r="A36" s="61"/>
      <c r="B36" s="102"/>
      <c r="C36" s="109" t="s">
        <v>87</v>
      </c>
      <c r="D36" s="77" t="s">
        <v>21</v>
      </c>
      <c r="E36" s="29">
        <v>2475769</v>
      </c>
      <c r="F36" s="30">
        <v>1413525.3</v>
      </c>
      <c r="G36" s="31">
        <f t="shared" si="0"/>
        <v>57.09439370151254</v>
      </c>
    </row>
    <row r="37" spans="1:7" ht="12.75">
      <c r="A37" s="61"/>
      <c r="B37" s="102"/>
      <c r="C37" s="109" t="s">
        <v>166</v>
      </c>
      <c r="D37" s="77" t="s">
        <v>21</v>
      </c>
      <c r="E37" s="29">
        <v>2288372</v>
      </c>
      <c r="F37" s="30">
        <v>2281693.83</v>
      </c>
      <c r="G37" s="31">
        <f t="shared" si="0"/>
        <v>99.70816938854347</v>
      </c>
    </row>
    <row r="38" spans="1:7" ht="12.75">
      <c r="A38" s="61"/>
      <c r="B38" s="102"/>
      <c r="C38" s="109" t="s">
        <v>167</v>
      </c>
      <c r="D38" s="77" t="s">
        <v>21</v>
      </c>
      <c r="E38" s="29">
        <v>1011480</v>
      </c>
      <c r="F38" s="30">
        <v>887662.41</v>
      </c>
      <c r="G38" s="31">
        <f t="shared" si="0"/>
        <v>87.75877031676356</v>
      </c>
    </row>
    <row r="39" spans="1:7" ht="13.5" thickBot="1">
      <c r="A39" s="66"/>
      <c r="B39" s="112"/>
      <c r="C39" s="113"/>
      <c r="D39" s="84"/>
      <c r="E39" s="36"/>
      <c r="F39" s="37"/>
      <c r="G39" s="38"/>
    </row>
    <row r="40" spans="1:7" ht="14.25">
      <c r="A40" s="120">
        <v>700</v>
      </c>
      <c r="B40" s="96"/>
      <c r="C40" s="115"/>
      <c r="D40" s="72" t="s">
        <v>6</v>
      </c>
      <c r="E40" s="20">
        <f>E41+E45</f>
        <v>1620000</v>
      </c>
      <c r="F40" s="21">
        <f>F41+F45</f>
        <v>1044056.59</v>
      </c>
      <c r="G40" s="22">
        <f>(F40*100)/E40</f>
        <v>64.44793765432098</v>
      </c>
    </row>
    <row r="41" spans="1:7" ht="12.75">
      <c r="A41" s="61"/>
      <c r="B41" s="117">
        <v>70001</v>
      </c>
      <c r="C41" s="106"/>
      <c r="D41" s="79" t="s">
        <v>25</v>
      </c>
      <c r="E41" s="26">
        <f>SUM(E42:E43)</f>
        <v>300000</v>
      </c>
      <c r="F41" s="27">
        <f>SUM(F42:F43)</f>
        <v>300000</v>
      </c>
      <c r="G41" s="28">
        <f>(F41*100)/E41</f>
        <v>100</v>
      </c>
    </row>
    <row r="42" spans="1:7" ht="12.75">
      <c r="A42" s="61"/>
      <c r="B42" s="102"/>
      <c r="C42" s="110">
        <v>2650</v>
      </c>
      <c r="D42" s="43" t="s">
        <v>117</v>
      </c>
      <c r="E42" s="42">
        <v>192000</v>
      </c>
      <c r="F42" s="30">
        <v>192000</v>
      </c>
      <c r="G42" s="31">
        <f>(F42*100)/E42</f>
        <v>100</v>
      </c>
    </row>
    <row r="43" spans="1:7" ht="38.25">
      <c r="A43" s="61"/>
      <c r="B43" s="102"/>
      <c r="C43" s="108" t="s">
        <v>115</v>
      </c>
      <c r="D43" s="85" t="s">
        <v>116</v>
      </c>
      <c r="E43" s="42">
        <v>108000</v>
      </c>
      <c r="F43" s="30">
        <v>108000</v>
      </c>
      <c r="G43" s="31">
        <f>(F43*100)/E43</f>
        <v>100</v>
      </c>
    </row>
    <row r="44" spans="1:7" ht="12.75">
      <c r="A44" s="61"/>
      <c r="B44" s="102"/>
      <c r="C44" s="121"/>
      <c r="D44" s="75"/>
      <c r="E44" s="23"/>
      <c r="F44" s="30"/>
      <c r="G44" s="31"/>
    </row>
    <row r="45" spans="1:7" ht="12.75">
      <c r="A45" s="61"/>
      <c r="B45" s="117">
        <v>70005</v>
      </c>
      <c r="C45" s="106"/>
      <c r="D45" s="79" t="s">
        <v>7</v>
      </c>
      <c r="E45" s="26">
        <f>SUM(E46:E48)</f>
        <v>1320000</v>
      </c>
      <c r="F45" s="27">
        <f>SUM(F46:F48)</f>
        <v>744056.59</v>
      </c>
      <c r="G45" s="28">
        <f>(F45*100)/E45</f>
        <v>56.36792348484848</v>
      </c>
    </row>
    <row r="46" spans="1:7" ht="12.75">
      <c r="A46" s="61"/>
      <c r="B46" s="102"/>
      <c r="C46" s="109" t="s">
        <v>65</v>
      </c>
      <c r="D46" s="78" t="s">
        <v>24</v>
      </c>
      <c r="E46" s="29">
        <v>50000</v>
      </c>
      <c r="F46" s="30">
        <v>22190.76</v>
      </c>
      <c r="G46" s="31">
        <f>(F46*100)/E46</f>
        <v>44.38152</v>
      </c>
    </row>
    <row r="47" spans="1:7" ht="25.5">
      <c r="A47" s="61"/>
      <c r="B47" s="102"/>
      <c r="C47" s="109" t="s">
        <v>168</v>
      </c>
      <c r="D47" s="80" t="s">
        <v>169</v>
      </c>
      <c r="E47" s="29">
        <v>120000</v>
      </c>
      <c r="F47" s="30">
        <v>67860.93</v>
      </c>
      <c r="G47" s="31">
        <f>(F47*100)/E47</f>
        <v>56.550774999999994</v>
      </c>
    </row>
    <row r="48" spans="1:7" ht="12.75">
      <c r="A48" s="61"/>
      <c r="B48" s="102"/>
      <c r="C48" s="109" t="s">
        <v>74</v>
      </c>
      <c r="D48" s="78" t="s">
        <v>98</v>
      </c>
      <c r="E48" s="29">
        <v>1150000</v>
      </c>
      <c r="F48" s="30">
        <v>654004.9</v>
      </c>
      <c r="G48" s="31">
        <f>(F48*100)/E48</f>
        <v>56.86999130434783</v>
      </c>
    </row>
    <row r="49" spans="1:7" ht="13.5" thickBot="1">
      <c r="A49" s="66"/>
      <c r="B49" s="112"/>
      <c r="C49" s="113"/>
      <c r="D49" s="81"/>
      <c r="E49" s="36" t="s">
        <v>91</v>
      </c>
      <c r="F49" s="37"/>
      <c r="G49" s="38"/>
    </row>
    <row r="50" spans="1:7" ht="14.25">
      <c r="A50" s="120">
        <v>710</v>
      </c>
      <c r="B50" s="96"/>
      <c r="C50" s="122"/>
      <c r="D50" s="72" t="s">
        <v>27</v>
      </c>
      <c r="E50" s="20">
        <f>E55+E51</f>
        <v>325000</v>
      </c>
      <c r="F50" s="21">
        <f>F55+F51</f>
        <v>168559.72999999998</v>
      </c>
      <c r="G50" s="22">
        <f>(F50*100)/E50</f>
        <v>51.86453230769231</v>
      </c>
    </row>
    <row r="51" spans="1:7" ht="12.75">
      <c r="A51" s="61"/>
      <c r="B51" s="117">
        <v>71004</v>
      </c>
      <c r="C51" s="106"/>
      <c r="D51" s="79" t="s">
        <v>132</v>
      </c>
      <c r="E51" s="26">
        <f>SUM(E53+E52)</f>
        <v>165000</v>
      </c>
      <c r="F51" s="27">
        <f>SUM(F52:F53)</f>
        <v>50823</v>
      </c>
      <c r="G51" s="28">
        <f>(F51*100)/E51</f>
        <v>30.80181818181818</v>
      </c>
    </row>
    <row r="52" spans="1:7" ht="12.75">
      <c r="A52" s="61"/>
      <c r="B52" s="102"/>
      <c r="C52" s="109" t="s">
        <v>141</v>
      </c>
      <c r="D52" s="77" t="s">
        <v>133</v>
      </c>
      <c r="E52" s="42">
        <v>25000</v>
      </c>
      <c r="F52" s="30">
        <v>480</v>
      </c>
      <c r="G52" s="31">
        <f>(F52*100)/E52</f>
        <v>1.92</v>
      </c>
    </row>
    <row r="53" spans="1:7" ht="12.75">
      <c r="A53" s="61"/>
      <c r="B53" s="102"/>
      <c r="C53" s="109" t="s">
        <v>65</v>
      </c>
      <c r="D53" s="77" t="s">
        <v>24</v>
      </c>
      <c r="E53" s="42">
        <v>140000</v>
      </c>
      <c r="F53" s="30">
        <v>50343</v>
      </c>
      <c r="G53" s="31">
        <f>(F53*100)/E53</f>
        <v>35.95928571428571</v>
      </c>
    </row>
    <row r="54" spans="1:7" ht="12.75">
      <c r="A54" s="61"/>
      <c r="B54" s="102"/>
      <c r="C54" s="109"/>
      <c r="D54" s="75"/>
      <c r="E54" s="23"/>
      <c r="F54" s="25"/>
      <c r="G54" s="24"/>
    </row>
    <row r="55" spans="1:7" ht="12.75">
      <c r="A55" s="61"/>
      <c r="B55" s="117">
        <v>71013</v>
      </c>
      <c r="C55" s="106"/>
      <c r="D55" s="79" t="s">
        <v>92</v>
      </c>
      <c r="E55" s="26">
        <f>SUM(E56:E57)</f>
        <v>160000</v>
      </c>
      <c r="F55" s="27">
        <f>SUM(F56:F57)</f>
        <v>117736.73</v>
      </c>
      <c r="G55" s="28">
        <f>(F55*100)/E55</f>
        <v>73.58545625</v>
      </c>
    </row>
    <row r="56" spans="1:7" ht="12.75">
      <c r="A56" s="61"/>
      <c r="B56" s="102"/>
      <c r="C56" s="123">
        <v>4170</v>
      </c>
      <c r="D56" s="77" t="s">
        <v>133</v>
      </c>
      <c r="E56" s="42">
        <v>20000</v>
      </c>
      <c r="F56" s="30">
        <v>2200</v>
      </c>
      <c r="G56" s="31">
        <f>(F56*100)/E56</f>
        <v>11</v>
      </c>
    </row>
    <row r="57" spans="1:7" ht="12.75">
      <c r="A57" s="61"/>
      <c r="B57" s="102"/>
      <c r="C57" s="109" t="s">
        <v>65</v>
      </c>
      <c r="D57" s="77" t="s">
        <v>24</v>
      </c>
      <c r="E57" s="29">
        <v>140000</v>
      </c>
      <c r="F57" s="30">
        <v>115536.73</v>
      </c>
      <c r="G57" s="31">
        <f>(F57*100)/E57</f>
        <v>82.52623571428572</v>
      </c>
    </row>
    <row r="58" spans="1:7" ht="13.5" thickBot="1">
      <c r="A58" s="66"/>
      <c r="B58" s="112"/>
      <c r="C58" s="113"/>
      <c r="D58" s="81"/>
      <c r="E58" s="36" t="s">
        <v>91</v>
      </c>
      <c r="F58" s="37"/>
      <c r="G58" s="38"/>
    </row>
    <row r="59" spans="1:7" ht="14.25">
      <c r="A59" s="120">
        <v>750</v>
      </c>
      <c r="B59" s="96"/>
      <c r="C59" s="97"/>
      <c r="D59" s="72" t="s">
        <v>8</v>
      </c>
      <c r="E59" s="20">
        <f>E60+E69+E76+E110+E105</f>
        <v>5515054</v>
      </c>
      <c r="F59" s="21">
        <f>F60+F69+F76+F110+F105</f>
        <v>5030743.1</v>
      </c>
      <c r="G59" s="22">
        <f aca="true" t="shared" si="1" ref="G59:G67">(F59*100)/E59</f>
        <v>91.2183833558112</v>
      </c>
    </row>
    <row r="60" spans="1:7" ht="12.75">
      <c r="A60" s="61"/>
      <c r="B60" s="117">
        <v>75011</v>
      </c>
      <c r="C60" s="124"/>
      <c r="D60" s="79" t="s">
        <v>9</v>
      </c>
      <c r="E60" s="26">
        <f>SUM(E61:E67)</f>
        <v>260586</v>
      </c>
      <c r="F60" s="27">
        <f>SUM(F61:F67)</f>
        <v>260586</v>
      </c>
      <c r="G60" s="28">
        <f t="shared" si="1"/>
        <v>100</v>
      </c>
    </row>
    <row r="61" spans="1:7" ht="12.75">
      <c r="A61" s="61"/>
      <c r="B61" s="102"/>
      <c r="C61" s="123">
        <v>4010</v>
      </c>
      <c r="D61" s="77" t="s">
        <v>28</v>
      </c>
      <c r="E61" s="42">
        <v>185641</v>
      </c>
      <c r="F61" s="30">
        <v>185641</v>
      </c>
      <c r="G61" s="31">
        <f t="shared" si="1"/>
        <v>100</v>
      </c>
    </row>
    <row r="62" spans="1:7" ht="12.75">
      <c r="A62" s="61"/>
      <c r="B62" s="102"/>
      <c r="C62" s="123">
        <v>4040</v>
      </c>
      <c r="D62" s="77" t="s">
        <v>29</v>
      </c>
      <c r="E62" s="44">
        <v>22736</v>
      </c>
      <c r="F62" s="30">
        <v>22736</v>
      </c>
      <c r="G62" s="31">
        <f t="shared" si="1"/>
        <v>100</v>
      </c>
    </row>
    <row r="63" spans="1:7" ht="12.75">
      <c r="A63" s="61"/>
      <c r="B63" s="102"/>
      <c r="C63" s="123">
        <v>4110</v>
      </c>
      <c r="D63" s="77" t="s">
        <v>30</v>
      </c>
      <c r="E63" s="42">
        <v>31007</v>
      </c>
      <c r="F63" s="30">
        <v>31007</v>
      </c>
      <c r="G63" s="31">
        <f t="shared" si="1"/>
        <v>100</v>
      </c>
    </row>
    <row r="64" spans="1:7" ht="12.75">
      <c r="A64" s="61"/>
      <c r="B64" s="102"/>
      <c r="C64" s="123">
        <v>4120</v>
      </c>
      <c r="D64" s="77" t="s">
        <v>31</v>
      </c>
      <c r="E64" s="42">
        <v>5219</v>
      </c>
      <c r="F64" s="30">
        <v>5219</v>
      </c>
      <c r="G64" s="31">
        <f t="shared" si="1"/>
        <v>100</v>
      </c>
    </row>
    <row r="65" spans="1:7" ht="12.75">
      <c r="A65" s="61"/>
      <c r="B65" s="102"/>
      <c r="C65" s="123">
        <v>4210</v>
      </c>
      <c r="D65" s="77" t="s">
        <v>26</v>
      </c>
      <c r="E65" s="42">
        <v>15500</v>
      </c>
      <c r="F65" s="30">
        <v>15500</v>
      </c>
      <c r="G65" s="31">
        <f t="shared" si="1"/>
        <v>100</v>
      </c>
    </row>
    <row r="66" spans="1:7" ht="12.75">
      <c r="A66" s="61"/>
      <c r="B66" s="102"/>
      <c r="C66" s="123">
        <v>4300</v>
      </c>
      <c r="D66" s="77" t="s">
        <v>24</v>
      </c>
      <c r="E66" s="42">
        <v>200</v>
      </c>
      <c r="F66" s="30">
        <v>200</v>
      </c>
      <c r="G66" s="31">
        <f t="shared" si="1"/>
        <v>100</v>
      </c>
    </row>
    <row r="67" spans="1:7" ht="12.75">
      <c r="A67" s="61"/>
      <c r="B67" s="102"/>
      <c r="C67" s="123">
        <v>4410</v>
      </c>
      <c r="D67" s="77" t="s">
        <v>33</v>
      </c>
      <c r="E67" s="42">
        <v>283</v>
      </c>
      <c r="F67" s="30">
        <v>283</v>
      </c>
      <c r="G67" s="31">
        <f t="shared" si="1"/>
        <v>100</v>
      </c>
    </row>
    <row r="68" spans="1:7" ht="12.75">
      <c r="A68" s="61"/>
      <c r="B68" s="102"/>
      <c r="C68" s="123"/>
      <c r="D68" s="77"/>
      <c r="E68" s="42"/>
      <c r="F68" s="30"/>
      <c r="G68" s="31"/>
    </row>
    <row r="69" spans="1:7" ht="12.75">
      <c r="A69" s="61"/>
      <c r="B69" s="117">
        <v>75022</v>
      </c>
      <c r="C69" s="124"/>
      <c r="D69" s="79" t="s">
        <v>32</v>
      </c>
      <c r="E69" s="26">
        <f>SUM(E70:E74)</f>
        <v>260200</v>
      </c>
      <c r="F69" s="27">
        <f>SUM(F70:F73)</f>
        <v>235310.23</v>
      </c>
      <c r="G69" s="28">
        <f aca="true" t="shared" si="2" ref="G69:G74">(F69*100)/E69</f>
        <v>90.43436971560338</v>
      </c>
    </row>
    <row r="70" spans="1:7" ht="12.75">
      <c r="A70" s="61"/>
      <c r="B70" s="102"/>
      <c r="C70" s="123">
        <v>3030</v>
      </c>
      <c r="D70" s="77" t="s">
        <v>20</v>
      </c>
      <c r="E70" s="42">
        <v>230000</v>
      </c>
      <c r="F70" s="30">
        <v>224322.87</v>
      </c>
      <c r="G70" s="31">
        <f t="shared" si="2"/>
        <v>97.53168260869565</v>
      </c>
    </row>
    <row r="71" spans="1:7" ht="12.75">
      <c r="A71" s="61"/>
      <c r="B71" s="102"/>
      <c r="C71" s="123">
        <v>4210</v>
      </c>
      <c r="D71" s="77" t="s">
        <v>26</v>
      </c>
      <c r="E71" s="42">
        <v>9200</v>
      </c>
      <c r="F71" s="30">
        <v>4349.1</v>
      </c>
      <c r="G71" s="31">
        <f t="shared" si="2"/>
        <v>47.27282608695653</v>
      </c>
    </row>
    <row r="72" spans="1:7" ht="12.75">
      <c r="A72" s="61"/>
      <c r="B72" s="102"/>
      <c r="C72" s="123">
        <v>4300</v>
      </c>
      <c r="D72" s="77" t="s">
        <v>24</v>
      </c>
      <c r="E72" s="42">
        <v>18000</v>
      </c>
      <c r="F72" s="30">
        <v>6638.26</v>
      </c>
      <c r="G72" s="31">
        <f t="shared" si="2"/>
        <v>36.879222222222225</v>
      </c>
    </row>
    <row r="73" spans="1:7" ht="12.75">
      <c r="A73" s="61"/>
      <c r="B73" s="102"/>
      <c r="C73" s="123">
        <v>4410</v>
      </c>
      <c r="D73" s="77" t="s">
        <v>33</v>
      </c>
      <c r="E73" s="42">
        <v>1000</v>
      </c>
      <c r="F73" s="30">
        <v>0</v>
      </c>
      <c r="G73" s="31">
        <f t="shared" si="2"/>
        <v>0</v>
      </c>
    </row>
    <row r="74" spans="1:7" ht="12.75">
      <c r="A74" s="61"/>
      <c r="B74" s="102"/>
      <c r="C74" s="123">
        <v>4420</v>
      </c>
      <c r="D74" s="77" t="s">
        <v>100</v>
      </c>
      <c r="E74" s="42">
        <v>2000</v>
      </c>
      <c r="F74" s="30">
        <v>0</v>
      </c>
      <c r="G74" s="31">
        <f t="shared" si="2"/>
        <v>0</v>
      </c>
    </row>
    <row r="75" spans="1:7" ht="12.75">
      <c r="A75" s="61"/>
      <c r="B75" s="102"/>
      <c r="C75" s="123"/>
      <c r="D75" s="77"/>
      <c r="E75" s="42"/>
      <c r="F75" s="30"/>
      <c r="G75" s="31"/>
    </row>
    <row r="76" spans="1:7" ht="12.75">
      <c r="A76" s="61"/>
      <c r="B76" s="117">
        <v>75023</v>
      </c>
      <c r="C76" s="124"/>
      <c r="D76" s="79" t="s">
        <v>34</v>
      </c>
      <c r="E76" s="26">
        <f>SUM(E77:E103)</f>
        <v>4862868</v>
      </c>
      <c r="F76" s="27">
        <f>SUM(F77:F103)</f>
        <v>4422958.959999999</v>
      </c>
      <c r="G76" s="28">
        <f aca="true" t="shared" si="3" ref="G76:G111">(F76*100)/E76</f>
        <v>90.95371208924443</v>
      </c>
    </row>
    <row r="77" spans="1:7" ht="12.75">
      <c r="A77" s="61"/>
      <c r="B77" s="102"/>
      <c r="C77" s="108" t="s">
        <v>75</v>
      </c>
      <c r="D77" s="85" t="s">
        <v>93</v>
      </c>
      <c r="E77" s="42">
        <v>2000</v>
      </c>
      <c r="F77" s="30">
        <v>461.4</v>
      </c>
      <c r="G77" s="31">
        <f t="shared" si="3"/>
        <v>23.07</v>
      </c>
    </row>
    <row r="78" spans="1:7" ht="12.75">
      <c r="A78" s="61"/>
      <c r="B78" s="102"/>
      <c r="C78" s="123">
        <v>4010</v>
      </c>
      <c r="D78" s="77" t="s">
        <v>28</v>
      </c>
      <c r="E78" s="42">
        <v>2470000</v>
      </c>
      <c r="F78" s="30">
        <v>2372768.53</v>
      </c>
      <c r="G78" s="31">
        <f t="shared" si="3"/>
        <v>96.06350323886639</v>
      </c>
    </row>
    <row r="79" spans="1:7" ht="12.75">
      <c r="A79" s="61"/>
      <c r="B79" s="102"/>
      <c r="C79" s="123">
        <v>4040</v>
      </c>
      <c r="D79" s="77" t="s">
        <v>29</v>
      </c>
      <c r="E79" s="42">
        <v>175000</v>
      </c>
      <c r="F79" s="30">
        <v>152135.83</v>
      </c>
      <c r="G79" s="31">
        <f t="shared" si="3"/>
        <v>86.93475999999998</v>
      </c>
    </row>
    <row r="80" spans="1:7" ht="12.75">
      <c r="A80" s="61"/>
      <c r="B80" s="102"/>
      <c r="C80" s="123">
        <v>4110</v>
      </c>
      <c r="D80" s="77" t="s">
        <v>30</v>
      </c>
      <c r="E80" s="42">
        <v>510800</v>
      </c>
      <c r="F80" s="30">
        <v>393621.66</v>
      </c>
      <c r="G80" s="31">
        <f t="shared" si="3"/>
        <v>77.05983946750196</v>
      </c>
    </row>
    <row r="81" spans="1:7" ht="12.75">
      <c r="A81" s="61"/>
      <c r="B81" s="102"/>
      <c r="C81" s="123">
        <v>4120</v>
      </c>
      <c r="D81" s="77" t="s">
        <v>31</v>
      </c>
      <c r="E81" s="42">
        <v>65000</v>
      </c>
      <c r="F81" s="30">
        <v>58339.11</v>
      </c>
      <c r="G81" s="31">
        <f t="shared" si="3"/>
        <v>89.75247692307693</v>
      </c>
    </row>
    <row r="82" spans="1:7" ht="12.75">
      <c r="A82" s="61"/>
      <c r="B82" s="102"/>
      <c r="C82" s="123">
        <v>4140</v>
      </c>
      <c r="D82" s="77" t="s">
        <v>67</v>
      </c>
      <c r="E82" s="42">
        <v>43000</v>
      </c>
      <c r="F82" s="30">
        <v>42620.61</v>
      </c>
      <c r="G82" s="31">
        <f t="shared" si="3"/>
        <v>99.11769767441861</v>
      </c>
    </row>
    <row r="83" spans="1:7" ht="12.75">
      <c r="A83" s="61"/>
      <c r="B83" s="102"/>
      <c r="C83" s="123">
        <v>4170</v>
      </c>
      <c r="D83" s="77" t="s">
        <v>133</v>
      </c>
      <c r="E83" s="42">
        <v>35000</v>
      </c>
      <c r="F83" s="30">
        <v>28860.28</v>
      </c>
      <c r="G83" s="31">
        <f t="shared" si="3"/>
        <v>82.45794285714285</v>
      </c>
    </row>
    <row r="84" spans="1:7" ht="12.75">
      <c r="A84" s="61"/>
      <c r="B84" s="102"/>
      <c r="C84" s="123">
        <v>4210</v>
      </c>
      <c r="D84" s="77" t="s">
        <v>26</v>
      </c>
      <c r="E84" s="42">
        <v>227893</v>
      </c>
      <c r="F84" s="30">
        <v>204997.84</v>
      </c>
      <c r="G84" s="31">
        <f t="shared" si="3"/>
        <v>89.95354837577284</v>
      </c>
    </row>
    <row r="85" spans="1:7" ht="12.75">
      <c r="A85" s="61"/>
      <c r="B85" s="102"/>
      <c r="C85" s="123">
        <v>4260</v>
      </c>
      <c r="D85" s="77" t="s">
        <v>35</v>
      </c>
      <c r="E85" s="42">
        <v>117500</v>
      </c>
      <c r="F85" s="30">
        <v>88875.02</v>
      </c>
      <c r="G85" s="31">
        <f t="shared" si="3"/>
        <v>75.63831489361702</v>
      </c>
    </row>
    <row r="86" spans="1:7" ht="12.75">
      <c r="A86" s="61"/>
      <c r="B86" s="102"/>
      <c r="C86" s="123">
        <v>4270</v>
      </c>
      <c r="D86" s="77" t="s">
        <v>23</v>
      </c>
      <c r="E86" s="42">
        <v>97500</v>
      </c>
      <c r="F86" s="30">
        <v>74103.94</v>
      </c>
      <c r="G86" s="31">
        <f t="shared" si="3"/>
        <v>76.00404102564103</v>
      </c>
    </row>
    <row r="87" spans="1:7" ht="12.75">
      <c r="A87" s="61"/>
      <c r="B87" s="102"/>
      <c r="C87" s="110">
        <v>4280</v>
      </c>
      <c r="D87" s="83" t="s">
        <v>170</v>
      </c>
      <c r="E87" s="42">
        <v>6500</v>
      </c>
      <c r="F87" s="30">
        <v>4350.8</v>
      </c>
      <c r="G87" s="31">
        <f t="shared" si="3"/>
        <v>66.93538461538462</v>
      </c>
    </row>
    <row r="88" spans="1:7" ht="12.75">
      <c r="A88" s="61"/>
      <c r="B88" s="102"/>
      <c r="C88" s="123">
        <v>4300</v>
      </c>
      <c r="D88" s="77" t="s">
        <v>24</v>
      </c>
      <c r="E88" s="42">
        <v>551445</v>
      </c>
      <c r="F88" s="30">
        <v>537430.73</v>
      </c>
      <c r="G88" s="31">
        <f t="shared" si="3"/>
        <v>97.45862778699599</v>
      </c>
    </row>
    <row r="89" spans="1:7" ht="12.75">
      <c r="A89" s="61"/>
      <c r="B89" s="102"/>
      <c r="C89" s="123">
        <v>4350</v>
      </c>
      <c r="D89" s="77" t="s">
        <v>187</v>
      </c>
      <c r="E89" s="42">
        <v>5000</v>
      </c>
      <c r="F89" s="30">
        <v>3614.96</v>
      </c>
      <c r="G89" s="31">
        <f t="shared" si="3"/>
        <v>72.2992</v>
      </c>
    </row>
    <row r="90" spans="1:7" ht="25.5">
      <c r="A90" s="61"/>
      <c r="B90" s="102"/>
      <c r="C90" s="101" t="s">
        <v>171</v>
      </c>
      <c r="D90" s="83" t="s">
        <v>172</v>
      </c>
      <c r="E90" s="42">
        <v>54000</v>
      </c>
      <c r="F90" s="30">
        <v>38154.05</v>
      </c>
      <c r="G90" s="31">
        <f t="shared" si="3"/>
        <v>70.65564814814816</v>
      </c>
    </row>
    <row r="91" spans="1:7" ht="25.5">
      <c r="A91" s="61"/>
      <c r="B91" s="102"/>
      <c r="C91" s="101" t="s">
        <v>173</v>
      </c>
      <c r="D91" s="83" t="s">
        <v>174</v>
      </c>
      <c r="E91" s="42">
        <v>80000</v>
      </c>
      <c r="F91" s="30">
        <v>76328.1</v>
      </c>
      <c r="G91" s="31">
        <f t="shared" si="3"/>
        <v>95.41012500000001</v>
      </c>
    </row>
    <row r="92" spans="1:7" ht="12.75">
      <c r="A92" s="61"/>
      <c r="B92" s="102"/>
      <c r="C92" s="101" t="s">
        <v>175</v>
      </c>
      <c r="D92" s="83" t="s">
        <v>176</v>
      </c>
      <c r="E92" s="42">
        <v>4000</v>
      </c>
      <c r="F92" s="30">
        <v>3681.95</v>
      </c>
      <c r="G92" s="31">
        <f t="shared" si="3"/>
        <v>92.04875</v>
      </c>
    </row>
    <row r="93" spans="1:7" ht="12.75">
      <c r="A93" s="61"/>
      <c r="B93" s="102"/>
      <c r="C93" s="123">
        <v>4410</v>
      </c>
      <c r="D93" s="77" t="s">
        <v>33</v>
      </c>
      <c r="E93" s="42">
        <v>35000</v>
      </c>
      <c r="F93" s="30">
        <v>32983.6</v>
      </c>
      <c r="G93" s="31">
        <f t="shared" si="3"/>
        <v>94.23885714285714</v>
      </c>
    </row>
    <row r="94" spans="1:7" ht="12.75">
      <c r="A94" s="61"/>
      <c r="B94" s="102"/>
      <c r="C94" s="123">
        <v>4420</v>
      </c>
      <c r="D94" s="77" t="s">
        <v>100</v>
      </c>
      <c r="E94" s="42">
        <v>4000</v>
      </c>
      <c r="F94" s="30">
        <v>2547.3</v>
      </c>
      <c r="G94" s="31">
        <f t="shared" si="3"/>
        <v>63.682500000000005</v>
      </c>
    </row>
    <row r="95" spans="1:7" ht="12.75">
      <c r="A95" s="61"/>
      <c r="B95" s="102"/>
      <c r="C95" s="123">
        <v>4430</v>
      </c>
      <c r="D95" s="77" t="s">
        <v>36</v>
      </c>
      <c r="E95" s="42">
        <v>20000</v>
      </c>
      <c r="F95" s="30">
        <v>11423.36</v>
      </c>
      <c r="G95" s="31">
        <f t="shared" si="3"/>
        <v>57.1168</v>
      </c>
    </row>
    <row r="96" spans="1:7" ht="12.75">
      <c r="A96" s="61"/>
      <c r="B96" s="102"/>
      <c r="C96" s="123">
        <v>4440</v>
      </c>
      <c r="D96" s="77" t="s">
        <v>37</v>
      </c>
      <c r="E96" s="42">
        <v>65000</v>
      </c>
      <c r="F96" s="30">
        <v>65000</v>
      </c>
      <c r="G96" s="31">
        <f t="shared" si="3"/>
        <v>100</v>
      </c>
    </row>
    <row r="97" spans="1:7" ht="12.75">
      <c r="A97" s="61"/>
      <c r="B97" s="102"/>
      <c r="C97" s="123">
        <v>4530</v>
      </c>
      <c r="D97" s="77" t="s">
        <v>130</v>
      </c>
      <c r="E97" s="42">
        <v>3000</v>
      </c>
      <c r="F97" s="30">
        <v>428.45</v>
      </c>
      <c r="G97" s="31">
        <f t="shared" si="3"/>
        <v>14.281666666666666</v>
      </c>
    </row>
    <row r="98" spans="1:7" ht="12.75">
      <c r="A98" s="61"/>
      <c r="B98" s="102"/>
      <c r="C98" s="123">
        <v>4580</v>
      </c>
      <c r="D98" s="77" t="s">
        <v>109</v>
      </c>
      <c r="E98" s="42">
        <v>50</v>
      </c>
      <c r="F98" s="30">
        <v>28.52</v>
      </c>
      <c r="G98" s="31">
        <f t="shared" si="3"/>
        <v>57.04</v>
      </c>
    </row>
    <row r="99" spans="1:7" ht="25.5">
      <c r="A99" s="61"/>
      <c r="B99" s="102"/>
      <c r="C99" s="110">
        <v>4700</v>
      </c>
      <c r="D99" s="83" t="s">
        <v>177</v>
      </c>
      <c r="E99" s="42">
        <v>30180</v>
      </c>
      <c r="F99" s="30">
        <v>23424</v>
      </c>
      <c r="G99" s="31">
        <f t="shared" si="3"/>
        <v>77.61431411530815</v>
      </c>
    </row>
    <row r="100" spans="1:7" ht="25.5">
      <c r="A100" s="61"/>
      <c r="B100" s="102"/>
      <c r="C100" s="101" t="s">
        <v>178</v>
      </c>
      <c r="D100" s="83" t="s">
        <v>179</v>
      </c>
      <c r="E100" s="42">
        <v>25000</v>
      </c>
      <c r="F100" s="30">
        <v>13606.98</v>
      </c>
      <c r="G100" s="31">
        <f t="shared" si="3"/>
        <v>54.42792</v>
      </c>
    </row>
    <row r="101" spans="1:7" ht="25.5">
      <c r="A101" s="61"/>
      <c r="B101" s="102"/>
      <c r="C101" s="101" t="s">
        <v>180</v>
      </c>
      <c r="D101" s="83" t="s">
        <v>181</v>
      </c>
      <c r="E101" s="42">
        <v>100000</v>
      </c>
      <c r="F101" s="30">
        <v>90580.96</v>
      </c>
      <c r="G101" s="31">
        <f t="shared" si="3"/>
        <v>90.58096</v>
      </c>
    </row>
    <row r="102" spans="1:7" ht="12.75">
      <c r="A102" s="61"/>
      <c r="B102" s="102"/>
      <c r="C102" s="101" t="s">
        <v>87</v>
      </c>
      <c r="D102" s="74" t="s">
        <v>21</v>
      </c>
      <c r="E102" s="42">
        <v>46000</v>
      </c>
      <c r="F102" s="30">
        <v>21519.72</v>
      </c>
      <c r="G102" s="31">
        <f t="shared" si="3"/>
        <v>46.782</v>
      </c>
    </row>
    <row r="103" spans="1:7" ht="12.75">
      <c r="A103" s="61"/>
      <c r="B103" s="102"/>
      <c r="C103" s="108" t="s">
        <v>74</v>
      </c>
      <c r="D103" s="85" t="s">
        <v>38</v>
      </c>
      <c r="E103" s="29">
        <v>90000</v>
      </c>
      <c r="F103" s="30">
        <v>81071.26</v>
      </c>
      <c r="G103" s="31">
        <f t="shared" si="3"/>
        <v>90.07917777777777</v>
      </c>
    </row>
    <row r="104" spans="1:7" ht="12.75">
      <c r="A104" s="61"/>
      <c r="B104" s="102"/>
      <c r="C104" s="108"/>
      <c r="D104" s="85"/>
      <c r="E104" s="29"/>
      <c r="F104" s="30"/>
      <c r="G104" s="31"/>
    </row>
    <row r="105" spans="1:7" ht="12.75">
      <c r="A105" s="61"/>
      <c r="B105" s="117">
        <v>75075</v>
      </c>
      <c r="C105" s="106"/>
      <c r="D105" s="76" t="s">
        <v>154</v>
      </c>
      <c r="E105" s="26">
        <f>SUM(E106:E108)</f>
        <v>129400</v>
      </c>
      <c r="F105" s="27">
        <f>SUM(F106:F108)</f>
        <v>110887.91</v>
      </c>
      <c r="G105" s="28">
        <f t="shared" si="3"/>
        <v>85.69390262751159</v>
      </c>
    </row>
    <row r="106" spans="1:7" ht="25.5">
      <c r="A106" s="61"/>
      <c r="B106" s="102"/>
      <c r="C106" s="108" t="s">
        <v>94</v>
      </c>
      <c r="D106" s="85" t="s">
        <v>95</v>
      </c>
      <c r="E106" s="42">
        <v>2000</v>
      </c>
      <c r="F106" s="30">
        <v>0</v>
      </c>
      <c r="G106" s="31">
        <f t="shared" si="3"/>
        <v>0</v>
      </c>
    </row>
    <row r="107" spans="1:7" ht="12.75">
      <c r="A107" s="61"/>
      <c r="B107" s="102"/>
      <c r="C107" s="108" t="s">
        <v>73</v>
      </c>
      <c r="D107" s="85" t="s">
        <v>155</v>
      </c>
      <c r="E107" s="29">
        <v>41000</v>
      </c>
      <c r="F107" s="30">
        <v>29946.93</v>
      </c>
      <c r="G107" s="31">
        <f t="shared" si="3"/>
        <v>73.04129268292682</v>
      </c>
    </row>
    <row r="108" spans="1:7" ht="12.75">
      <c r="A108" s="61"/>
      <c r="B108" s="102"/>
      <c r="C108" s="108" t="s">
        <v>65</v>
      </c>
      <c r="D108" s="85" t="s">
        <v>156</v>
      </c>
      <c r="E108" s="29">
        <v>86400</v>
      </c>
      <c r="F108" s="30">
        <v>80940.98</v>
      </c>
      <c r="G108" s="31">
        <f t="shared" si="3"/>
        <v>93.68168981481482</v>
      </c>
    </row>
    <row r="109" spans="1:7" ht="12.75">
      <c r="A109" s="61"/>
      <c r="B109" s="102"/>
      <c r="C109" s="108"/>
      <c r="D109" s="85"/>
      <c r="E109" s="29"/>
      <c r="F109" s="30"/>
      <c r="G109" s="31"/>
    </row>
    <row r="110" spans="1:7" ht="12.75">
      <c r="A110" s="61"/>
      <c r="B110" s="117">
        <v>75095</v>
      </c>
      <c r="C110" s="106"/>
      <c r="D110" s="76" t="s">
        <v>4</v>
      </c>
      <c r="E110" s="26">
        <f>SUM(E111)</f>
        <v>2000</v>
      </c>
      <c r="F110" s="27">
        <f>SUM(F111)</f>
        <v>1000</v>
      </c>
      <c r="G110" s="28">
        <f t="shared" si="3"/>
        <v>50</v>
      </c>
    </row>
    <row r="111" spans="1:7" ht="37.5" customHeight="1">
      <c r="A111" s="61"/>
      <c r="B111" s="102"/>
      <c r="C111" s="108" t="s">
        <v>134</v>
      </c>
      <c r="D111" s="85" t="s">
        <v>135</v>
      </c>
      <c r="E111" s="29">
        <v>2000</v>
      </c>
      <c r="F111" s="30">
        <v>1000</v>
      </c>
      <c r="G111" s="31">
        <f t="shared" si="3"/>
        <v>50</v>
      </c>
    </row>
    <row r="112" spans="1:7" ht="13.5" thickBot="1">
      <c r="A112" s="66"/>
      <c r="B112" s="112"/>
      <c r="C112" s="125"/>
      <c r="D112" s="86"/>
      <c r="E112" s="36"/>
      <c r="F112" s="37"/>
      <c r="G112" s="38"/>
    </row>
    <row r="113" spans="1:7" ht="28.5">
      <c r="A113" s="120">
        <v>751</v>
      </c>
      <c r="B113" s="126"/>
      <c r="C113" s="122"/>
      <c r="D113" s="87" t="s">
        <v>96</v>
      </c>
      <c r="E113" s="159">
        <f>E114+E120</f>
        <v>62164</v>
      </c>
      <c r="F113" s="160">
        <f>SUM(F114+F120)</f>
        <v>61219</v>
      </c>
      <c r="G113" s="49">
        <f aca="true" t="shared" si="4" ref="G113:G118">(F113*100)/E113</f>
        <v>98.47982755292452</v>
      </c>
    </row>
    <row r="114" spans="1:7" ht="12.75">
      <c r="A114" s="61"/>
      <c r="B114" s="117">
        <v>75101</v>
      </c>
      <c r="C114" s="106"/>
      <c r="D114" s="76" t="s">
        <v>97</v>
      </c>
      <c r="E114" s="23">
        <f>SUM(E115:E118)</f>
        <v>5016</v>
      </c>
      <c r="F114" s="25">
        <f>SUM(F115:F118)</f>
        <v>5016</v>
      </c>
      <c r="G114" s="24">
        <f t="shared" si="4"/>
        <v>100</v>
      </c>
    </row>
    <row r="115" spans="1:7" ht="12.75">
      <c r="A115" s="61"/>
      <c r="B115" s="117"/>
      <c r="C115" s="149" t="s">
        <v>78</v>
      </c>
      <c r="D115" s="85" t="s">
        <v>30</v>
      </c>
      <c r="E115" s="42">
        <v>253</v>
      </c>
      <c r="F115" s="30">
        <v>253</v>
      </c>
      <c r="G115" s="31">
        <f t="shared" si="4"/>
        <v>100</v>
      </c>
    </row>
    <row r="116" spans="1:7" ht="12.75">
      <c r="A116" s="61"/>
      <c r="B116" s="117"/>
      <c r="C116" s="109" t="s">
        <v>79</v>
      </c>
      <c r="D116" s="85" t="s">
        <v>40</v>
      </c>
      <c r="E116" s="42">
        <v>32</v>
      </c>
      <c r="F116" s="30">
        <v>32</v>
      </c>
      <c r="G116" s="31">
        <f t="shared" si="4"/>
        <v>100</v>
      </c>
    </row>
    <row r="117" spans="1:7" ht="12.75">
      <c r="A117" s="61"/>
      <c r="B117" s="117"/>
      <c r="C117" s="109" t="s">
        <v>141</v>
      </c>
      <c r="D117" s="85" t="s">
        <v>133</v>
      </c>
      <c r="E117" s="42">
        <v>1300</v>
      </c>
      <c r="F117" s="30">
        <v>1300</v>
      </c>
      <c r="G117" s="31">
        <f t="shared" si="4"/>
        <v>100</v>
      </c>
    </row>
    <row r="118" spans="1:7" ht="12.75">
      <c r="A118" s="61"/>
      <c r="B118" s="102"/>
      <c r="C118" s="123">
        <v>4210</v>
      </c>
      <c r="D118" s="77" t="s">
        <v>26</v>
      </c>
      <c r="E118" s="42">
        <v>3431</v>
      </c>
      <c r="F118" s="30">
        <v>3431</v>
      </c>
      <c r="G118" s="31">
        <f t="shared" si="4"/>
        <v>100</v>
      </c>
    </row>
    <row r="119" spans="1:7" ht="12.75">
      <c r="A119" s="61"/>
      <c r="B119" s="150"/>
      <c r="C119" s="151"/>
      <c r="D119" s="152"/>
      <c r="E119" s="29"/>
      <c r="F119" s="30"/>
      <c r="G119" s="31"/>
    </row>
    <row r="120" spans="1:7" ht="12.75">
      <c r="A120" s="61"/>
      <c r="B120" s="156">
        <v>75108</v>
      </c>
      <c r="C120" s="157"/>
      <c r="D120" s="158" t="s">
        <v>189</v>
      </c>
      <c r="E120" s="164">
        <f>SUM(E121:E128)</f>
        <v>57148</v>
      </c>
      <c r="F120" s="165">
        <f>SUM(F121:F128)</f>
        <v>56203</v>
      </c>
      <c r="G120" s="166">
        <f>(F120*100)/E120</f>
        <v>98.34639882410583</v>
      </c>
    </row>
    <row r="121" spans="1:7" ht="12.75">
      <c r="A121" s="61"/>
      <c r="B121" s="150"/>
      <c r="C121" s="151">
        <v>3030</v>
      </c>
      <c r="D121" s="85" t="s">
        <v>20</v>
      </c>
      <c r="E121" s="153">
        <v>31095</v>
      </c>
      <c r="F121" s="154">
        <v>30150</v>
      </c>
      <c r="G121" s="31">
        <f>(F121*100)/E121</f>
        <v>96.96092619392185</v>
      </c>
    </row>
    <row r="122" spans="1:7" ht="12.75">
      <c r="A122" s="61"/>
      <c r="B122" s="150"/>
      <c r="C122" s="151">
        <v>4110</v>
      </c>
      <c r="D122" s="85" t="s">
        <v>30</v>
      </c>
      <c r="E122" s="153">
        <v>2061</v>
      </c>
      <c r="F122" s="154">
        <v>2061</v>
      </c>
      <c r="G122" s="31">
        <f aca="true" t="shared" si="5" ref="G122:G128">(F122*100)/E122</f>
        <v>100</v>
      </c>
    </row>
    <row r="123" spans="1:7" ht="12.75">
      <c r="A123" s="61"/>
      <c r="B123" s="150"/>
      <c r="C123" s="151">
        <v>4120</v>
      </c>
      <c r="D123" s="85" t="s">
        <v>40</v>
      </c>
      <c r="E123" s="153">
        <v>295</v>
      </c>
      <c r="F123" s="154">
        <v>295</v>
      </c>
      <c r="G123" s="31">
        <f t="shared" si="5"/>
        <v>100</v>
      </c>
    </row>
    <row r="124" spans="1:7" ht="12.75">
      <c r="A124" s="61"/>
      <c r="B124" s="150"/>
      <c r="C124" s="151">
        <v>4170</v>
      </c>
      <c r="D124" s="85" t="s">
        <v>133</v>
      </c>
      <c r="E124" s="153">
        <v>12350</v>
      </c>
      <c r="F124" s="154">
        <v>12350</v>
      </c>
      <c r="G124" s="31">
        <f t="shared" si="5"/>
        <v>100</v>
      </c>
    </row>
    <row r="125" spans="1:7" ht="12.75">
      <c r="A125" s="61"/>
      <c r="B125" s="150"/>
      <c r="C125" s="151">
        <v>4210</v>
      </c>
      <c r="D125" s="85" t="s">
        <v>26</v>
      </c>
      <c r="E125" s="153">
        <v>7561</v>
      </c>
      <c r="F125" s="154">
        <v>7561</v>
      </c>
      <c r="G125" s="31">
        <f t="shared" si="5"/>
        <v>100</v>
      </c>
    </row>
    <row r="126" spans="1:7" ht="12.75">
      <c r="A126" s="61"/>
      <c r="B126" s="150"/>
      <c r="C126" s="151">
        <v>4300</v>
      </c>
      <c r="D126" s="77" t="s">
        <v>24</v>
      </c>
      <c r="E126" s="153">
        <v>2303</v>
      </c>
      <c r="F126" s="154">
        <v>2303</v>
      </c>
      <c r="G126" s="31">
        <f t="shared" si="5"/>
        <v>100</v>
      </c>
    </row>
    <row r="127" spans="1:7" ht="25.5">
      <c r="A127" s="61"/>
      <c r="B127" s="150"/>
      <c r="C127" s="151">
        <v>4370</v>
      </c>
      <c r="D127" s="83" t="s">
        <v>174</v>
      </c>
      <c r="E127" s="153">
        <v>500</v>
      </c>
      <c r="F127" s="154">
        <v>500</v>
      </c>
      <c r="G127" s="31">
        <f t="shared" si="5"/>
        <v>100</v>
      </c>
    </row>
    <row r="128" spans="1:7" ht="12.75">
      <c r="A128" s="61"/>
      <c r="B128" s="150"/>
      <c r="C128" s="151">
        <v>4410</v>
      </c>
      <c r="D128" s="77" t="s">
        <v>33</v>
      </c>
      <c r="E128" s="153">
        <v>983</v>
      </c>
      <c r="F128" s="154">
        <v>983</v>
      </c>
      <c r="G128" s="31">
        <f t="shared" si="5"/>
        <v>100</v>
      </c>
    </row>
    <row r="129" spans="1:7" ht="13.5" thickBot="1">
      <c r="A129" s="66"/>
      <c r="B129" s="112"/>
      <c r="C129" s="127"/>
      <c r="D129" s="88"/>
      <c r="E129" s="36"/>
      <c r="F129" s="37"/>
      <c r="G129" s="38"/>
    </row>
    <row r="130" spans="1:7" ht="28.5">
      <c r="A130" s="120">
        <v>754</v>
      </c>
      <c r="B130" s="96"/>
      <c r="C130" s="122"/>
      <c r="D130" s="87" t="s">
        <v>90</v>
      </c>
      <c r="E130" s="20">
        <f>E131+E134+E155+E152</f>
        <v>986468</v>
      </c>
      <c r="F130" s="21">
        <f>F131+F134+F155+F152</f>
        <v>920686.8699999999</v>
      </c>
      <c r="G130" s="22">
        <f aca="true" t="shared" si="6" ref="G130:G153">(F130*100)/E130</f>
        <v>93.3316508999785</v>
      </c>
    </row>
    <row r="131" spans="1:7" ht="12.75">
      <c r="A131" s="61"/>
      <c r="B131" s="100">
        <v>75404</v>
      </c>
      <c r="C131" s="128"/>
      <c r="D131" s="33" t="s">
        <v>184</v>
      </c>
      <c r="E131" s="23">
        <f>SUM(E132)</f>
        <v>2000</v>
      </c>
      <c r="F131" s="25">
        <f>SUM(F132)</f>
        <v>1983.6</v>
      </c>
      <c r="G131" s="28">
        <f t="shared" si="6"/>
        <v>99.18</v>
      </c>
    </row>
    <row r="132" spans="1:7" ht="25.5">
      <c r="A132" s="61"/>
      <c r="B132" s="119"/>
      <c r="C132" s="101" t="s">
        <v>182</v>
      </c>
      <c r="D132" s="45" t="s">
        <v>183</v>
      </c>
      <c r="E132" s="39">
        <v>2000</v>
      </c>
      <c r="F132" s="40">
        <v>1983.6</v>
      </c>
      <c r="G132" s="31">
        <f t="shared" si="6"/>
        <v>99.18</v>
      </c>
    </row>
    <row r="133" spans="1:7" ht="12.75">
      <c r="A133" s="61"/>
      <c r="B133" s="102"/>
      <c r="C133" s="108"/>
      <c r="D133" s="89"/>
      <c r="E133" s="23"/>
      <c r="F133" s="25"/>
      <c r="G133" s="24"/>
    </row>
    <row r="134" spans="1:7" ht="12.75">
      <c r="A134" s="61"/>
      <c r="B134" s="117">
        <v>75412</v>
      </c>
      <c r="C134" s="106"/>
      <c r="D134" s="76" t="s">
        <v>39</v>
      </c>
      <c r="E134" s="26">
        <f>SUM(E135:E150)</f>
        <v>243168</v>
      </c>
      <c r="F134" s="27">
        <f>SUM(F135:F150)</f>
        <v>204062.85</v>
      </c>
      <c r="G134" s="28">
        <f>(F134*100)/E134</f>
        <v>83.9184637781287</v>
      </c>
    </row>
    <row r="135" spans="1:7" ht="12.75">
      <c r="A135" s="61"/>
      <c r="B135" s="102"/>
      <c r="C135" s="108" t="s">
        <v>75</v>
      </c>
      <c r="D135" s="85" t="s">
        <v>93</v>
      </c>
      <c r="E135" s="42">
        <v>15000</v>
      </c>
      <c r="F135" s="30">
        <v>12535.58</v>
      </c>
      <c r="G135" s="31">
        <f t="shared" si="6"/>
        <v>83.57053333333333</v>
      </c>
    </row>
    <row r="136" spans="1:7" ht="12.75">
      <c r="A136" s="61"/>
      <c r="B136" s="102"/>
      <c r="C136" s="108" t="s">
        <v>66</v>
      </c>
      <c r="D136" s="85" t="s">
        <v>20</v>
      </c>
      <c r="E136" s="42">
        <v>39000</v>
      </c>
      <c r="F136" s="30">
        <v>35970.56</v>
      </c>
      <c r="G136" s="31">
        <f t="shared" si="6"/>
        <v>92.23220512820512</v>
      </c>
    </row>
    <row r="137" spans="1:7" ht="12.75">
      <c r="A137" s="61"/>
      <c r="B137" s="102"/>
      <c r="C137" s="108" t="s">
        <v>76</v>
      </c>
      <c r="D137" s="85" t="s">
        <v>28</v>
      </c>
      <c r="E137" s="42">
        <v>16200</v>
      </c>
      <c r="F137" s="30">
        <v>16129.71</v>
      </c>
      <c r="G137" s="31">
        <f t="shared" si="6"/>
        <v>99.56611111111111</v>
      </c>
    </row>
    <row r="138" spans="1:7" ht="12.75">
      <c r="A138" s="61"/>
      <c r="B138" s="102"/>
      <c r="C138" s="108" t="s">
        <v>77</v>
      </c>
      <c r="D138" s="85" t="s">
        <v>29</v>
      </c>
      <c r="E138" s="42">
        <v>2000</v>
      </c>
      <c r="F138" s="30">
        <v>1828.44</v>
      </c>
      <c r="G138" s="31">
        <f t="shared" si="6"/>
        <v>91.422</v>
      </c>
    </row>
    <row r="139" spans="1:7" ht="12.75">
      <c r="A139" s="61"/>
      <c r="B139" s="102"/>
      <c r="C139" s="108" t="s">
        <v>78</v>
      </c>
      <c r="D139" s="85" t="s">
        <v>30</v>
      </c>
      <c r="E139" s="42">
        <v>4650</v>
      </c>
      <c r="F139" s="30">
        <v>4612.88</v>
      </c>
      <c r="G139" s="31">
        <f t="shared" si="6"/>
        <v>99.20172043010753</v>
      </c>
    </row>
    <row r="140" spans="1:7" ht="12.75">
      <c r="A140" s="61"/>
      <c r="B140" s="102"/>
      <c r="C140" s="108" t="s">
        <v>79</v>
      </c>
      <c r="D140" s="85" t="s">
        <v>40</v>
      </c>
      <c r="E140" s="42">
        <v>640</v>
      </c>
      <c r="F140" s="30">
        <v>633.97</v>
      </c>
      <c r="G140" s="31">
        <f t="shared" si="6"/>
        <v>99.0578125</v>
      </c>
    </row>
    <row r="141" spans="1:7" ht="12.75">
      <c r="A141" s="61"/>
      <c r="B141" s="102"/>
      <c r="C141" s="108" t="s">
        <v>141</v>
      </c>
      <c r="D141" s="85" t="s">
        <v>133</v>
      </c>
      <c r="E141" s="42">
        <v>17400</v>
      </c>
      <c r="F141" s="30">
        <v>17351.82</v>
      </c>
      <c r="G141" s="31">
        <f t="shared" si="6"/>
        <v>99.72310344827586</v>
      </c>
    </row>
    <row r="142" spans="1:7" ht="12.75">
      <c r="A142" s="61"/>
      <c r="B142" s="102"/>
      <c r="C142" s="108" t="s">
        <v>73</v>
      </c>
      <c r="D142" s="85" t="s">
        <v>26</v>
      </c>
      <c r="E142" s="42">
        <v>62878</v>
      </c>
      <c r="F142" s="30">
        <v>41193.56</v>
      </c>
      <c r="G142" s="31">
        <f t="shared" si="6"/>
        <v>65.51347053023315</v>
      </c>
    </row>
    <row r="143" spans="1:7" ht="12.75">
      <c r="A143" s="61"/>
      <c r="B143" s="102"/>
      <c r="C143" s="108" t="s">
        <v>80</v>
      </c>
      <c r="D143" s="85" t="s">
        <v>35</v>
      </c>
      <c r="E143" s="42">
        <v>11600</v>
      </c>
      <c r="F143" s="30">
        <v>8185.22</v>
      </c>
      <c r="G143" s="31">
        <f t="shared" si="6"/>
        <v>70.56224137931035</v>
      </c>
    </row>
    <row r="144" spans="1:7" ht="12.75">
      <c r="A144" s="61"/>
      <c r="B144" s="102"/>
      <c r="C144" s="108" t="s">
        <v>72</v>
      </c>
      <c r="D144" s="85" t="s">
        <v>23</v>
      </c>
      <c r="E144" s="42">
        <v>39300</v>
      </c>
      <c r="F144" s="30">
        <v>38905.39</v>
      </c>
      <c r="G144" s="31">
        <f t="shared" si="6"/>
        <v>98.99590330788804</v>
      </c>
    </row>
    <row r="145" spans="1:7" ht="12.75">
      <c r="A145" s="61"/>
      <c r="B145" s="102"/>
      <c r="C145" s="110">
        <v>4280</v>
      </c>
      <c r="D145" s="83" t="s">
        <v>170</v>
      </c>
      <c r="E145" s="42">
        <v>4500</v>
      </c>
      <c r="F145" s="30">
        <v>3780</v>
      </c>
      <c r="G145" s="31">
        <f t="shared" si="6"/>
        <v>84</v>
      </c>
    </row>
    <row r="146" spans="1:7" ht="12.75">
      <c r="A146" s="61"/>
      <c r="B146" s="102"/>
      <c r="C146" s="123">
        <v>4300</v>
      </c>
      <c r="D146" s="77" t="s">
        <v>24</v>
      </c>
      <c r="E146" s="42">
        <v>5960</v>
      </c>
      <c r="F146" s="30">
        <v>2208.72</v>
      </c>
      <c r="G146" s="31">
        <f t="shared" si="6"/>
        <v>37.05906040268456</v>
      </c>
    </row>
    <row r="147" spans="1:7" ht="12.75">
      <c r="A147" s="61"/>
      <c r="B147" s="102"/>
      <c r="C147" s="123">
        <v>4410</v>
      </c>
      <c r="D147" s="77" t="s">
        <v>33</v>
      </c>
      <c r="E147" s="42">
        <v>1000</v>
      </c>
      <c r="F147" s="30">
        <v>391.08</v>
      </c>
      <c r="G147" s="31">
        <f t="shared" si="6"/>
        <v>39.108</v>
      </c>
    </row>
    <row r="148" spans="1:7" ht="12.75">
      <c r="A148" s="61"/>
      <c r="B148" s="102"/>
      <c r="C148" s="108" t="s">
        <v>81</v>
      </c>
      <c r="D148" s="85" t="s">
        <v>36</v>
      </c>
      <c r="E148" s="42">
        <v>13040</v>
      </c>
      <c r="F148" s="30">
        <v>10399</v>
      </c>
      <c r="G148" s="31">
        <f t="shared" si="6"/>
        <v>79.74693251533742</v>
      </c>
    </row>
    <row r="149" spans="1:7" ht="25.5">
      <c r="A149" s="61"/>
      <c r="B149" s="102"/>
      <c r="C149" s="110">
        <v>4700</v>
      </c>
      <c r="D149" s="83" t="s">
        <v>177</v>
      </c>
      <c r="E149" s="42">
        <v>800</v>
      </c>
      <c r="F149" s="30">
        <v>800</v>
      </c>
      <c r="G149" s="31">
        <f t="shared" si="6"/>
        <v>100</v>
      </c>
    </row>
    <row r="150" spans="1:7" ht="12.75">
      <c r="A150" s="61"/>
      <c r="B150" s="102"/>
      <c r="C150" s="110">
        <v>6060</v>
      </c>
      <c r="D150" s="85" t="s">
        <v>38</v>
      </c>
      <c r="E150" s="42">
        <v>9200</v>
      </c>
      <c r="F150" s="30">
        <v>9136.92</v>
      </c>
      <c r="G150" s="31">
        <f t="shared" si="6"/>
        <v>99.31434782608696</v>
      </c>
    </row>
    <row r="151" spans="1:7" ht="12.75">
      <c r="A151" s="61"/>
      <c r="B151" s="102"/>
      <c r="C151" s="108"/>
      <c r="D151" s="85"/>
      <c r="E151" s="42"/>
      <c r="F151" s="30"/>
      <c r="G151" s="31"/>
    </row>
    <row r="152" spans="1:7" ht="12.75">
      <c r="A152" s="61"/>
      <c r="B152" s="117">
        <v>75414</v>
      </c>
      <c r="C152" s="106"/>
      <c r="D152" s="76" t="s">
        <v>118</v>
      </c>
      <c r="E152" s="26">
        <f>SUM(E153)</f>
        <v>1000</v>
      </c>
      <c r="F152" s="27">
        <f>SUM(F153)</f>
        <v>1000</v>
      </c>
      <c r="G152" s="28">
        <f t="shared" si="6"/>
        <v>100</v>
      </c>
    </row>
    <row r="153" spans="1:7" ht="12.75">
      <c r="A153" s="61"/>
      <c r="B153" s="102"/>
      <c r="C153" s="108" t="s">
        <v>65</v>
      </c>
      <c r="D153" s="80" t="s">
        <v>24</v>
      </c>
      <c r="E153" s="29">
        <v>1000</v>
      </c>
      <c r="F153" s="30">
        <v>1000</v>
      </c>
      <c r="G153" s="31">
        <f t="shared" si="6"/>
        <v>100</v>
      </c>
    </row>
    <row r="154" spans="1:7" ht="12.75">
      <c r="A154" s="61"/>
      <c r="B154" s="102"/>
      <c r="C154" s="108"/>
      <c r="D154" s="80"/>
      <c r="E154" s="29"/>
      <c r="F154" s="30"/>
      <c r="G154" s="31"/>
    </row>
    <row r="155" spans="1:7" ht="12.75">
      <c r="A155" s="61"/>
      <c r="B155" s="117">
        <v>75416</v>
      </c>
      <c r="C155" s="106"/>
      <c r="D155" s="79" t="s">
        <v>10</v>
      </c>
      <c r="E155" s="26">
        <f>SUM(E156:E173)</f>
        <v>740300</v>
      </c>
      <c r="F155" s="27">
        <f>SUM(F156:F173)</f>
        <v>713640.4199999998</v>
      </c>
      <c r="G155" s="28">
        <f>(F155*100)/E155</f>
        <v>96.3988139943266</v>
      </c>
    </row>
    <row r="156" spans="1:7" ht="12.75">
      <c r="A156" s="61"/>
      <c r="B156" s="102"/>
      <c r="C156" s="108" t="s">
        <v>75</v>
      </c>
      <c r="D156" s="78" t="s">
        <v>41</v>
      </c>
      <c r="E156" s="29">
        <v>35200</v>
      </c>
      <c r="F156" s="30">
        <v>35069.71</v>
      </c>
      <c r="G156" s="31">
        <f aca="true" t="shared" si="7" ref="G156:G175">(F156*100)/E156</f>
        <v>99.62985795454546</v>
      </c>
    </row>
    <row r="157" spans="1:7" ht="12.75">
      <c r="A157" s="61"/>
      <c r="B157" s="102"/>
      <c r="C157" s="108" t="s">
        <v>76</v>
      </c>
      <c r="D157" s="78" t="s">
        <v>28</v>
      </c>
      <c r="E157" s="29">
        <v>415000</v>
      </c>
      <c r="F157" s="30">
        <v>411904.56</v>
      </c>
      <c r="G157" s="31">
        <f t="shared" si="7"/>
        <v>99.2541108433735</v>
      </c>
    </row>
    <row r="158" spans="1:7" ht="12.75">
      <c r="A158" s="61"/>
      <c r="B158" s="102"/>
      <c r="C158" s="108" t="s">
        <v>77</v>
      </c>
      <c r="D158" s="78" t="s">
        <v>29</v>
      </c>
      <c r="E158" s="29">
        <v>23500</v>
      </c>
      <c r="F158" s="30">
        <v>23434.47</v>
      </c>
      <c r="G158" s="31">
        <f t="shared" si="7"/>
        <v>99.72114893617021</v>
      </c>
    </row>
    <row r="159" spans="1:8" ht="12.75">
      <c r="A159" s="61"/>
      <c r="B159" s="102"/>
      <c r="C159" s="108" t="s">
        <v>78</v>
      </c>
      <c r="D159" s="78" t="s">
        <v>30</v>
      </c>
      <c r="E159" s="29">
        <v>68200</v>
      </c>
      <c r="F159" s="30">
        <v>68176.7</v>
      </c>
      <c r="G159" s="31">
        <f t="shared" si="7"/>
        <v>99.9658357771261</v>
      </c>
      <c r="H159" s="11"/>
    </row>
    <row r="160" spans="1:7" ht="12.75">
      <c r="A160" s="61"/>
      <c r="B160" s="102"/>
      <c r="C160" s="108" t="s">
        <v>79</v>
      </c>
      <c r="D160" s="78" t="s">
        <v>40</v>
      </c>
      <c r="E160" s="29">
        <v>11000</v>
      </c>
      <c r="F160" s="30">
        <v>9817.61</v>
      </c>
      <c r="G160" s="31">
        <f t="shared" si="7"/>
        <v>89.251</v>
      </c>
    </row>
    <row r="161" spans="1:7" ht="12.75">
      <c r="A161" s="61"/>
      <c r="B161" s="102"/>
      <c r="C161" s="108" t="s">
        <v>73</v>
      </c>
      <c r="D161" s="78" t="s">
        <v>26</v>
      </c>
      <c r="E161" s="29">
        <v>37300</v>
      </c>
      <c r="F161" s="30">
        <v>36169.37</v>
      </c>
      <c r="G161" s="31">
        <f t="shared" si="7"/>
        <v>96.96882037533513</v>
      </c>
    </row>
    <row r="162" spans="1:7" ht="12.75">
      <c r="A162" s="61"/>
      <c r="B162" s="102"/>
      <c r="C162" s="108" t="s">
        <v>72</v>
      </c>
      <c r="D162" s="78" t="s">
        <v>23</v>
      </c>
      <c r="E162" s="29">
        <v>3500</v>
      </c>
      <c r="F162" s="30">
        <v>1911</v>
      </c>
      <c r="G162" s="31">
        <f t="shared" si="7"/>
        <v>54.6</v>
      </c>
    </row>
    <row r="163" spans="1:7" ht="12.75">
      <c r="A163" s="61"/>
      <c r="B163" s="102"/>
      <c r="C163" s="110">
        <v>4280</v>
      </c>
      <c r="D163" s="83" t="s">
        <v>170</v>
      </c>
      <c r="E163" s="29">
        <v>2000</v>
      </c>
      <c r="F163" s="30">
        <v>540</v>
      </c>
      <c r="G163" s="31">
        <f t="shared" si="7"/>
        <v>27</v>
      </c>
    </row>
    <row r="164" spans="1:7" ht="12.75">
      <c r="A164" s="61"/>
      <c r="B164" s="102"/>
      <c r="C164" s="108" t="s">
        <v>65</v>
      </c>
      <c r="D164" s="78" t="s">
        <v>24</v>
      </c>
      <c r="E164" s="29">
        <v>35400</v>
      </c>
      <c r="F164" s="30">
        <v>34331.15</v>
      </c>
      <c r="G164" s="31">
        <f t="shared" si="7"/>
        <v>96.98064971751413</v>
      </c>
    </row>
    <row r="165" spans="1:7" ht="12.75">
      <c r="A165" s="61"/>
      <c r="B165" s="102"/>
      <c r="C165" s="123">
        <v>4350</v>
      </c>
      <c r="D165" s="77" t="s">
        <v>187</v>
      </c>
      <c r="E165" s="29">
        <v>1200</v>
      </c>
      <c r="F165" s="30">
        <v>513.74</v>
      </c>
      <c r="G165" s="31">
        <f t="shared" si="7"/>
        <v>42.81166666666667</v>
      </c>
    </row>
    <row r="166" spans="1:7" ht="25.5">
      <c r="A166" s="61"/>
      <c r="B166" s="102"/>
      <c r="C166" s="101" t="s">
        <v>171</v>
      </c>
      <c r="D166" s="83" t="s">
        <v>172</v>
      </c>
      <c r="E166" s="29">
        <v>10000</v>
      </c>
      <c r="F166" s="30">
        <v>8429.71</v>
      </c>
      <c r="G166" s="31">
        <f t="shared" si="7"/>
        <v>84.29709999999999</v>
      </c>
    </row>
    <row r="167" spans="1:7" ht="25.5">
      <c r="A167" s="61"/>
      <c r="B167" s="102"/>
      <c r="C167" s="101" t="s">
        <v>173</v>
      </c>
      <c r="D167" s="83" t="s">
        <v>174</v>
      </c>
      <c r="E167" s="29">
        <v>10000</v>
      </c>
      <c r="F167" s="30">
        <v>8318.96</v>
      </c>
      <c r="G167" s="31">
        <f t="shared" si="7"/>
        <v>83.18959999999998</v>
      </c>
    </row>
    <row r="168" spans="1:7" ht="12.75">
      <c r="A168" s="61"/>
      <c r="B168" s="102"/>
      <c r="C168" s="101" t="s">
        <v>175</v>
      </c>
      <c r="D168" s="83" t="s">
        <v>176</v>
      </c>
      <c r="E168" s="29">
        <v>16000</v>
      </c>
      <c r="F168" s="30">
        <v>14400</v>
      </c>
      <c r="G168" s="31">
        <f t="shared" si="7"/>
        <v>90</v>
      </c>
    </row>
    <row r="169" spans="1:7" ht="12.75">
      <c r="A169" s="61"/>
      <c r="B169" s="102"/>
      <c r="C169" s="123">
        <v>4410</v>
      </c>
      <c r="D169" s="77" t="s">
        <v>33</v>
      </c>
      <c r="E169" s="29">
        <v>3500</v>
      </c>
      <c r="F169" s="30">
        <v>2791.44</v>
      </c>
      <c r="G169" s="31">
        <f t="shared" si="7"/>
        <v>79.75542857142857</v>
      </c>
    </row>
    <row r="170" spans="1:7" ht="12.75">
      <c r="A170" s="61"/>
      <c r="B170" s="102"/>
      <c r="C170" s="108" t="s">
        <v>81</v>
      </c>
      <c r="D170" s="78" t="s">
        <v>36</v>
      </c>
      <c r="E170" s="29">
        <v>2500</v>
      </c>
      <c r="F170" s="30">
        <v>138</v>
      </c>
      <c r="G170" s="31">
        <f t="shared" si="7"/>
        <v>5.52</v>
      </c>
    </row>
    <row r="171" spans="1:7" ht="25.5">
      <c r="A171" s="61"/>
      <c r="B171" s="102"/>
      <c r="C171" s="110">
        <v>4700</v>
      </c>
      <c r="D171" s="83" t="s">
        <v>177</v>
      </c>
      <c r="E171" s="29">
        <v>13000</v>
      </c>
      <c r="F171" s="30">
        <v>7100</v>
      </c>
      <c r="G171" s="31">
        <f t="shared" si="7"/>
        <v>54.61538461538461</v>
      </c>
    </row>
    <row r="172" spans="1:7" ht="25.5">
      <c r="A172" s="61"/>
      <c r="B172" s="102"/>
      <c r="C172" s="101" t="s">
        <v>180</v>
      </c>
      <c r="D172" s="83" t="s">
        <v>181</v>
      </c>
      <c r="E172" s="29">
        <v>2000</v>
      </c>
      <c r="F172" s="30">
        <v>95</v>
      </c>
      <c r="G172" s="31">
        <f t="shared" si="7"/>
        <v>4.75</v>
      </c>
    </row>
    <row r="173" spans="1:7" ht="12.75">
      <c r="A173" s="61"/>
      <c r="B173" s="102"/>
      <c r="C173" s="108" t="s">
        <v>74</v>
      </c>
      <c r="D173" s="85" t="s">
        <v>38</v>
      </c>
      <c r="E173" s="29">
        <v>51000</v>
      </c>
      <c r="F173" s="30">
        <v>50499</v>
      </c>
      <c r="G173" s="31">
        <f t="shared" si="7"/>
        <v>99.01764705882353</v>
      </c>
    </row>
    <row r="174" spans="1:7" ht="13.5" thickBot="1">
      <c r="A174" s="66"/>
      <c r="B174" s="112"/>
      <c r="C174" s="127"/>
      <c r="D174" s="88"/>
      <c r="E174" s="36"/>
      <c r="F174" s="37"/>
      <c r="G174" s="38"/>
    </row>
    <row r="175" spans="1:7" ht="28.5">
      <c r="A175" s="120">
        <v>756</v>
      </c>
      <c r="B175" s="96"/>
      <c r="C175" s="129"/>
      <c r="D175" s="87" t="s">
        <v>129</v>
      </c>
      <c r="E175" s="20">
        <f>SUM(E176)</f>
        <v>80200</v>
      </c>
      <c r="F175" s="21">
        <f>SUM(F176)</f>
        <v>80024.79</v>
      </c>
      <c r="G175" s="22">
        <f t="shared" si="7"/>
        <v>99.7815336658354</v>
      </c>
    </row>
    <row r="176" spans="1:7" ht="12.75">
      <c r="A176" s="61"/>
      <c r="B176" s="117">
        <v>75647</v>
      </c>
      <c r="C176" s="106"/>
      <c r="D176" s="79" t="s">
        <v>119</v>
      </c>
      <c r="E176" s="26">
        <f>SUM(E177:E179)</f>
        <v>80200</v>
      </c>
      <c r="F176" s="27">
        <f>SUM(F177:F179)</f>
        <v>80024.79</v>
      </c>
      <c r="G176" s="28">
        <f>(F176*100)/E176</f>
        <v>99.7815336658354</v>
      </c>
    </row>
    <row r="177" spans="1:7" ht="12.75">
      <c r="A177" s="61"/>
      <c r="B177" s="102"/>
      <c r="C177" s="108" t="s">
        <v>110</v>
      </c>
      <c r="D177" s="78" t="s">
        <v>120</v>
      </c>
      <c r="E177" s="29">
        <v>65200</v>
      </c>
      <c r="F177" s="30">
        <v>65164.83</v>
      </c>
      <c r="G177" s="31">
        <f>(F177*100)/E177</f>
        <v>99.94605828220858</v>
      </c>
    </row>
    <row r="178" spans="1:7" ht="12.75">
      <c r="A178" s="61"/>
      <c r="B178" s="102"/>
      <c r="C178" s="108" t="s">
        <v>73</v>
      </c>
      <c r="D178" s="78" t="s">
        <v>26</v>
      </c>
      <c r="E178" s="29">
        <v>7700</v>
      </c>
      <c r="F178" s="30">
        <v>7629.34</v>
      </c>
      <c r="G178" s="31">
        <f>(F178*100)/E178</f>
        <v>99.08233766233766</v>
      </c>
    </row>
    <row r="179" spans="1:7" ht="12.75">
      <c r="A179" s="61"/>
      <c r="B179" s="102"/>
      <c r="C179" s="108" t="s">
        <v>65</v>
      </c>
      <c r="D179" s="78" t="s">
        <v>24</v>
      </c>
      <c r="E179" s="29">
        <v>7300</v>
      </c>
      <c r="F179" s="30">
        <v>7230.62</v>
      </c>
      <c r="G179" s="31">
        <f>(F179*100)/E179</f>
        <v>99.04958904109589</v>
      </c>
    </row>
    <row r="180" spans="1:7" ht="13.5" thickBot="1">
      <c r="A180" s="66"/>
      <c r="B180" s="112"/>
      <c r="C180" s="125"/>
      <c r="D180" s="81"/>
      <c r="E180" s="36"/>
      <c r="F180" s="37"/>
      <c r="G180" s="38"/>
    </row>
    <row r="181" spans="1:7" ht="14.25">
      <c r="A181" s="120">
        <v>757</v>
      </c>
      <c r="B181" s="96"/>
      <c r="C181" s="122"/>
      <c r="D181" s="87" t="s">
        <v>42</v>
      </c>
      <c r="E181" s="20">
        <f>SUM(E182+E185)</f>
        <v>781000</v>
      </c>
      <c r="F181" s="21">
        <f>F182</f>
        <v>398514.11</v>
      </c>
      <c r="G181" s="22">
        <f>(F181*100)/E181</f>
        <v>51.02613444302177</v>
      </c>
    </row>
    <row r="182" spans="1:8" s="4" customFormat="1" ht="25.5">
      <c r="A182" s="130"/>
      <c r="B182" s="131">
        <v>75702</v>
      </c>
      <c r="C182" s="132"/>
      <c r="D182" s="76" t="s">
        <v>43</v>
      </c>
      <c r="E182" s="46">
        <f>SUM(E183)</f>
        <v>700000</v>
      </c>
      <c r="F182" s="47">
        <f>SUM(F183)</f>
        <v>398514.11</v>
      </c>
      <c r="G182" s="28">
        <f>(F182*100)/E182</f>
        <v>56.93058714285714</v>
      </c>
      <c r="H182" s="5"/>
    </row>
    <row r="183" spans="1:7" ht="12.75">
      <c r="A183" s="61"/>
      <c r="B183" s="102"/>
      <c r="C183" s="108" t="s">
        <v>82</v>
      </c>
      <c r="D183" s="80" t="s">
        <v>44</v>
      </c>
      <c r="E183" s="29">
        <v>700000</v>
      </c>
      <c r="F183" s="30">
        <v>398514.11</v>
      </c>
      <c r="G183" s="31">
        <f>(F183*100)/E183</f>
        <v>56.93058714285714</v>
      </c>
    </row>
    <row r="184" spans="1:7" ht="12.75">
      <c r="A184" s="61"/>
      <c r="B184" s="102"/>
      <c r="C184" s="108"/>
      <c r="D184" s="80"/>
      <c r="E184" s="29"/>
      <c r="F184" s="30"/>
      <c r="G184" s="31"/>
    </row>
    <row r="185" spans="1:7" ht="25.5">
      <c r="A185" s="61"/>
      <c r="B185" s="117">
        <v>75704</v>
      </c>
      <c r="C185" s="106"/>
      <c r="D185" s="76" t="s">
        <v>136</v>
      </c>
      <c r="E185" s="26">
        <f>SUM(E186)</f>
        <v>81000</v>
      </c>
      <c r="F185" s="27">
        <f>SUM(F186)</f>
        <v>0</v>
      </c>
      <c r="G185" s="28">
        <f>(F185*100)/E185</f>
        <v>0</v>
      </c>
    </row>
    <row r="186" spans="1:7" ht="12.75">
      <c r="A186" s="61"/>
      <c r="B186" s="102"/>
      <c r="C186" s="108" t="s">
        <v>137</v>
      </c>
      <c r="D186" s="80" t="s">
        <v>138</v>
      </c>
      <c r="E186" s="29">
        <v>81000</v>
      </c>
      <c r="F186" s="30">
        <v>0</v>
      </c>
      <c r="G186" s="31">
        <f>(F186*100)/E186</f>
        <v>0</v>
      </c>
    </row>
    <row r="187" spans="1:7" ht="13.5" thickBot="1">
      <c r="A187" s="66"/>
      <c r="B187" s="112"/>
      <c r="C187" s="125"/>
      <c r="D187" s="84"/>
      <c r="E187" s="36"/>
      <c r="F187" s="37"/>
      <c r="G187" s="38"/>
    </row>
    <row r="188" spans="1:7" ht="14.25">
      <c r="A188" s="120">
        <v>801</v>
      </c>
      <c r="B188" s="60"/>
      <c r="C188" s="122"/>
      <c r="D188" s="72" t="s">
        <v>13</v>
      </c>
      <c r="E188" s="20">
        <f>E189+E229+E255+E279+E289+E310+E316+E218+E313</f>
        <v>27902392</v>
      </c>
      <c r="F188" s="21">
        <f>F189+F229+F255+F279+F289+F310+F316+F218+F313</f>
        <v>27332161.519999992</v>
      </c>
      <c r="G188" s="22">
        <f aca="true" t="shared" si="8" ref="G188:G227">(F188*100)/E188</f>
        <v>97.95633836697581</v>
      </c>
    </row>
    <row r="189" spans="1:7" ht="12.75">
      <c r="A189" s="61"/>
      <c r="B189" s="62">
        <v>80101</v>
      </c>
      <c r="C189" s="106"/>
      <c r="D189" s="79" t="s">
        <v>14</v>
      </c>
      <c r="E189" s="26">
        <f>SUM(E190:E216)</f>
        <v>14101364</v>
      </c>
      <c r="F189" s="27">
        <f>SUM(F190:F216)</f>
        <v>13693066.369999994</v>
      </c>
      <c r="G189" s="28">
        <f t="shared" si="8"/>
        <v>97.10455222629523</v>
      </c>
    </row>
    <row r="190" spans="1:7" ht="12.75">
      <c r="A190" s="61"/>
      <c r="B190" s="65"/>
      <c r="C190" s="108" t="s">
        <v>121</v>
      </c>
      <c r="D190" s="77" t="s">
        <v>122</v>
      </c>
      <c r="E190" s="42">
        <v>7896640</v>
      </c>
      <c r="F190" s="30">
        <v>7894243.85</v>
      </c>
      <c r="G190" s="31">
        <f t="shared" si="8"/>
        <v>99.96965608157393</v>
      </c>
    </row>
    <row r="191" spans="1:7" ht="12.75">
      <c r="A191" s="61"/>
      <c r="B191" s="65"/>
      <c r="C191" s="108" t="s">
        <v>75</v>
      </c>
      <c r="D191" s="77" t="s">
        <v>56</v>
      </c>
      <c r="E191" s="29">
        <v>245200</v>
      </c>
      <c r="F191" s="30">
        <v>237777.87</v>
      </c>
      <c r="G191" s="31">
        <f t="shared" si="8"/>
        <v>96.97303017944535</v>
      </c>
    </row>
    <row r="192" spans="1:7" ht="12.75">
      <c r="A192" s="61"/>
      <c r="B192" s="65"/>
      <c r="C192" s="108" t="s">
        <v>157</v>
      </c>
      <c r="D192" s="77" t="s">
        <v>146</v>
      </c>
      <c r="E192" s="29">
        <v>5485</v>
      </c>
      <c r="F192" s="30">
        <v>5292.99</v>
      </c>
      <c r="G192" s="31"/>
    </row>
    <row r="193" spans="1:7" ht="12.75">
      <c r="A193" s="61"/>
      <c r="B193" s="65"/>
      <c r="C193" s="108" t="s">
        <v>76</v>
      </c>
      <c r="D193" s="77" t="s">
        <v>28</v>
      </c>
      <c r="E193" s="29">
        <v>3387570</v>
      </c>
      <c r="F193" s="30">
        <v>3243585.9</v>
      </c>
      <c r="G193" s="31">
        <f t="shared" si="8"/>
        <v>95.74963469389563</v>
      </c>
    </row>
    <row r="194" spans="1:7" ht="12.75">
      <c r="A194" s="61"/>
      <c r="B194" s="65"/>
      <c r="C194" s="108" t="s">
        <v>77</v>
      </c>
      <c r="D194" s="77" t="s">
        <v>29</v>
      </c>
      <c r="E194" s="29">
        <v>245268</v>
      </c>
      <c r="F194" s="30">
        <v>244838.19</v>
      </c>
      <c r="G194" s="31">
        <f t="shared" si="8"/>
        <v>99.82475903909193</v>
      </c>
    </row>
    <row r="195" spans="1:7" ht="12.75">
      <c r="A195" s="61"/>
      <c r="B195" s="65"/>
      <c r="C195" s="108" t="s">
        <v>78</v>
      </c>
      <c r="D195" s="77" t="s">
        <v>30</v>
      </c>
      <c r="E195" s="29">
        <v>642424</v>
      </c>
      <c r="F195" s="30">
        <v>626318.93</v>
      </c>
      <c r="G195" s="31">
        <f t="shared" si="8"/>
        <v>97.49307778040672</v>
      </c>
    </row>
    <row r="196" spans="1:7" ht="12.75">
      <c r="A196" s="61"/>
      <c r="B196" s="65"/>
      <c r="C196" s="108" t="s">
        <v>79</v>
      </c>
      <c r="D196" s="77" t="s">
        <v>40</v>
      </c>
      <c r="E196" s="29">
        <v>88387</v>
      </c>
      <c r="F196" s="30">
        <v>86000.61</v>
      </c>
      <c r="G196" s="31">
        <f t="shared" si="8"/>
        <v>97.3000667518979</v>
      </c>
    </row>
    <row r="197" spans="1:7" ht="12.75">
      <c r="A197" s="61"/>
      <c r="B197" s="65"/>
      <c r="C197" s="108" t="s">
        <v>101</v>
      </c>
      <c r="D197" s="77" t="s">
        <v>67</v>
      </c>
      <c r="E197" s="29">
        <v>3400</v>
      </c>
      <c r="F197" s="30">
        <v>3014</v>
      </c>
      <c r="G197" s="31">
        <f t="shared" si="8"/>
        <v>88.6470588235294</v>
      </c>
    </row>
    <row r="198" spans="1:7" ht="12.75">
      <c r="A198" s="61"/>
      <c r="B198" s="65"/>
      <c r="C198" s="123">
        <v>4170</v>
      </c>
      <c r="D198" s="77" t="s">
        <v>133</v>
      </c>
      <c r="E198" s="29">
        <v>9315</v>
      </c>
      <c r="F198" s="30">
        <v>7932.42</v>
      </c>
      <c r="G198" s="31">
        <f t="shared" si="8"/>
        <v>85.15748792270531</v>
      </c>
    </row>
    <row r="199" spans="1:7" ht="12.75">
      <c r="A199" s="61"/>
      <c r="B199" s="65"/>
      <c r="C199" s="108" t="s">
        <v>73</v>
      </c>
      <c r="D199" s="77" t="s">
        <v>26</v>
      </c>
      <c r="E199" s="29">
        <v>257976</v>
      </c>
      <c r="F199" s="30">
        <v>250459.36</v>
      </c>
      <c r="G199" s="31">
        <f t="shared" si="8"/>
        <v>97.08630260179241</v>
      </c>
    </row>
    <row r="200" spans="1:7" ht="12.75">
      <c r="A200" s="61"/>
      <c r="B200" s="65"/>
      <c r="C200" s="108" t="s">
        <v>190</v>
      </c>
      <c r="D200" s="77" t="s">
        <v>191</v>
      </c>
      <c r="E200" s="29">
        <v>3600</v>
      </c>
      <c r="F200" s="30">
        <v>3600</v>
      </c>
      <c r="G200" s="31">
        <f t="shared" si="8"/>
        <v>100</v>
      </c>
    </row>
    <row r="201" spans="1:7" ht="12.75">
      <c r="A201" s="61"/>
      <c r="B201" s="65"/>
      <c r="C201" s="108" t="s">
        <v>83</v>
      </c>
      <c r="D201" s="77" t="s">
        <v>57</v>
      </c>
      <c r="E201" s="29">
        <v>66287</v>
      </c>
      <c r="F201" s="30">
        <v>65613.84</v>
      </c>
      <c r="G201" s="31">
        <f t="shared" si="8"/>
        <v>98.984476594204</v>
      </c>
    </row>
    <row r="202" spans="1:7" ht="12.75">
      <c r="A202" s="61"/>
      <c r="B202" s="65"/>
      <c r="C202" s="108" t="s">
        <v>80</v>
      </c>
      <c r="D202" s="77" t="s">
        <v>35</v>
      </c>
      <c r="E202" s="29">
        <v>320400</v>
      </c>
      <c r="F202" s="30">
        <v>209458.1</v>
      </c>
      <c r="G202" s="31">
        <f t="shared" si="8"/>
        <v>65.37393882646691</v>
      </c>
    </row>
    <row r="203" spans="1:7" ht="12.75">
      <c r="A203" s="61"/>
      <c r="B203" s="65"/>
      <c r="C203" s="108" t="s">
        <v>72</v>
      </c>
      <c r="D203" s="77" t="s">
        <v>23</v>
      </c>
      <c r="E203" s="29">
        <v>188741</v>
      </c>
      <c r="F203" s="30">
        <v>142458.94</v>
      </c>
      <c r="G203" s="31">
        <f t="shared" si="8"/>
        <v>75.47853407579699</v>
      </c>
    </row>
    <row r="204" spans="1:7" ht="12.75">
      <c r="A204" s="61"/>
      <c r="B204" s="65"/>
      <c r="C204" s="110">
        <v>4280</v>
      </c>
      <c r="D204" s="83" t="s">
        <v>170</v>
      </c>
      <c r="E204" s="29">
        <v>4600</v>
      </c>
      <c r="F204" s="30">
        <v>2914.2</v>
      </c>
      <c r="G204" s="31">
        <f t="shared" si="8"/>
        <v>63.35217391304348</v>
      </c>
    </row>
    <row r="205" spans="1:7" ht="12.75">
      <c r="A205" s="61"/>
      <c r="B205" s="65"/>
      <c r="C205" s="108" t="s">
        <v>65</v>
      </c>
      <c r="D205" s="77" t="s">
        <v>24</v>
      </c>
      <c r="E205" s="29">
        <v>64799</v>
      </c>
      <c r="F205" s="30">
        <v>55737.99</v>
      </c>
      <c r="G205" s="31">
        <f t="shared" si="8"/>
        <v>86.01674408555688</v>
      </c>
    </row>
    <row r="206" spans="1:7" ht="12.75">
      <c r="A206" s="61"/>
      <c r="B206" s="65"/>
      <c r="C206" s="123">
        <v>4350</v>
      </c>
      <c r="D206" s="77" t="s">
        <v>187</v>
      </c>
      <c r="E206" s="29">
        <v>5800</v>
      </c>
      <c r="F206" s="30">
        <v>3665.34</v>
      </c>
      <c r="G206" s="31">
        <f t="shared" si="8"/>
        <v>63.195517241379314</v>
      </c>
    </row>
    <row r="207" spans="1:7" ht="25.5">
      <c r="A207" s="61"/>
      <c r="B207" s="65"/>
      <c r="C207" s="101" t="s">
        <v>173</v>
      </c>
      <c r="D207" s="83" t="s">
        <v>174</v>
      </c>
      <c r="E207" s="29">
        <v>17000</v>
      </c>
      <c r="F207" s="30">
        <v>14103.73</v>
      </c>
      <c r="G207" s="31">
        <f t="shared" si="8"/>
        <v>82.96311764705882</v>
      </c>
    </row>
    <row r="208" spans="1:7" ht="12.75">
      <c r="A208" s="61"/>
      <c r="B208" s="65"/>
      <c r="C208" s="108" t="s">
        <v>84</v>
      </c>
      <c r="D208" s="77" t="s">
        <v>33</v>
      </c>
      <c r="E208" s="29">
        <v>8500</v>
      </c>
      <c r="F208" s="30">
        <v>5459.11</v>
      </c>
      <c r="G208" s="31">
        <f t="shared" si="8"/>
        <v>64.22482352941176</v>
      </c>
    </row>
    <row r="209" spans="1:7" ht="12.75">
      <c r="A209" s="61"/>
      <c r="B209" s="65"/>
      <c r="C209" s="108" t="s">
        <v>81</v>
      </c>
      <c r="D209" s="77" t="s">
        <v>36</v>
      </c>
      <c r="E209" s="29">
        <v>12550</v>
      </c>
      <c r="F209" s="30">
        <v>8511.06</v>
      </c>
      <c r="G209" s="31">
        <f t="shared" si="8"/>
        <v>67.81721115537849</v>
      </c>
    </row>
    <row r="210" spans="1:7" ht="12.75">
      <c r="A210" s="61"/>
      <c r="B210" s="65"/>
      <c r="C210" s="108" t="s">
        <v>85</v>
      </c>
      <c r="D210" s="77" t="s">
        <v>58</v>
      </c>
      <c r="E210" s="29">
        <v>218307</v>
      </c>
      <c r="F210" s="30">
        <v>218307</v>
      </c>
      <c r="G210" s="31">
        <f t="shared" si="8"/>
        <v>100</v>
      </c>
    </row>
    <row r="211" spans="1:7" ht="12.75">
      <c r="A211" s="61"/>
      <c r="B211" s="65"/>
      <c r="C211" s="108" t="s">
        <v>185</v>
      </c>
      <c r="D211" s="77" t="s">
        <v>109</v>
      </c>
      <c r="E211" s="29">
        <v>1215</v>
      </c>
      <c r="F211" s="30">
        <v>1036</v>
      </c>
      <c r="G211" s="31">
        <f t="shared" si="8"/>
        <v>85.26748971193416</v>
      </c>
    </row>
    <row r="212" spans="1:7" ht="25.5">
      <c r="A212" s="61"/>
      <c r="B212" s="65"/>
      <c r="C212" s="101" t="s">
        <v>178</v>
      </c>
      <c r="D212" s="83" t="s">
        <v>179</v>
      </c>
      <c r="E212" s="29">
        <v>6400</v>
      </c>
      <c r="F212" s="30">
        <v>3698.62</v>
      </c>
      <c r="G212" s="31">
        <f t="shared" si="8"/>
        <v>57.7909375</v>
      </c>
    </row>
    <row r="213" spans="1:7" ht="25.5">
      <c r="A213" s="61"/>
      <c r="B213" s="65"/>
      <c r="C213" s="101" t="s">
        <v>180</v>
      </c>
      <c r="D213" s="83" t="s">
        <v>181</v>
      </c>
      <c r="E213" s="29">
        <v>14500</v>
      </c>
      <c r="F213" s="30">
        <v>12582.09</v>
      </c>
      <c r="G213" s="31">
        <f t="shared" si="8"/>
        <v>86.77303448275862</v>
      </c>
    </row>
    <row r="214" spans="1:7" ht="12.75">
      <c r="A214" s="61"/>
      <c r="B214" s="65"/>
      <c r="C214" s="123">
        <v>6050</v>
      </c>
      <c r="D214" s="77" t="s">
        <v>21</v>
      </c>
      <c r="E214" s="29">
        <v>325000</v>
      </c>
      <c r="F214" s="30">
        <v>284681.19</v>
      </c>
      <c r="G214" s="31">
        <f t="shared" si="8"/>
        <v>87.5942123076923</v>
      </c>
    </row>
    <row r="215" spans="1:7" ht="12.75">
      <c r="A215" s="61"/>
      <c r="B215" s="65"/>
      <c r="C215" s="108" t="s">
        <v>74</v>
      </c>
      <c r="D215" s="85" t="s">
        <v>38</v>
      </c>
      <c r="E215" s="29">
        <v>27000</v>
      </c>
      <c r="F215" s="30">
        <v>26775.04</v>
      </c>
      <c r="G215" s="31">
        <f t="shared" si="8"/>
        <v>99.16681481481481</v>
      </c>
    </row>
    <row r="216" spans="1:7" ht="38.25">
      <c r="A216" s="61"/>
      <c r="B216" s="65"/>
      <c r="C216" s="108" t="s">
        <v>115</v>
      </c>
      <c r="D216" s="85" t="s">
        <v>116</v>
      </c>
      <c r="E216" s="29">
        <v>35000</v>
      </c>
      <c r="F216" s="30">
        <v>35000</v>
      </c>
      <c r="G216" s="31">
        <f t="shared" si="8"/>
        <v>100</v>
      </c>
    </row>
    <row r="217" spans="1:7" ht="12.75">
      <c r="A217" s="61"/>
      <c r="B217" s="65"/>
      <c r="C217" s="108"/>
      <c r="D217" s="85"/>
      <c r="E217" s="29"/>
      <c r="F217" s="30"/>
      <c r="G217" s="31"/>
    </row>
    <row r="218" spans="1:7" ht="12.75">
      <c r="A218" s="61"/>
      <c r="B218" s="62">
        <v>80103</v>
      </c>
      <c r="C218" s="106"/>
      <c r="D218" s="79" t="s">
        <v>139</v>
      </c>
      <c r="E218" s="26">
        <f>SUM(E219:E227)</f>
        <v>544671</v>
      </c>
      <c r="F218" s="27">
        <f>SUM(F219:F227)</f>
        <v>510735.3599999999</v>
      </c>
      <c r="G218" s="28">
        <f t="shared" si="8"/>
        <v>93.76951590960414</v>
      </c>
    </row>
    <row r="219" spans="1:7" ht="12.75">
      <c r="A219" s="61"/>
      <c r="B219" s="65"/>
      <c r="C219" s="108" t="s">
        <v>75</v>
      </c>
      <c r="D219" s="77" t="s">
        <v>56</v>
      </c>
      <c r="E219" s="29">
        <v>33560</v>
      </c>
      <c r="F219" s="30">
        <v>31377.23</v>
      </c>
      <c r="G219" s="31">
        <f t="shared" si="8"/>
        <v>93.49591775923719</v>
      </c>
    </row>
    <row r="220" spans="1:7" ht="12.75">
      <c r="A220" s="61"/>
      <c r="B220" s="65"/>
      <c r="C220" s="108" t="s">
        <v>76</v>
      </c>
      <c r="D220" s="77" t="s">
        <v>28</v>
      </c>
      <c r="E220" s="29">
        <v>351050</v>
      </c>
      <c r="F220" s="30">
        <v>330477.36</v>
      </c>
      <c r="G220" s="31">
        <f t="shared" si="8"/>
        <v>94.13968380572568</v>
      </c>
    </row>
    <row r="221" spans="1:7" ht="12.75">
      <c r="A221" s="61"/>
      <c r="B221" s="65"/>
      <c r="C221" s="108" t="s">
        <v>77</v>
      </c>
      <c r="D221" s="77" t="s">
        <v>29</v>
      </c>
      <c r="E221" s="29">
        <v>31515</v>
      </c>
      <c r="F221" s="30">
        <v>28944.29</v>
      </c>
      <c r="G221" s="31">
        <f t="shared" si="8"/>
        <v>91.84290020625099</v>
      </c>
    </row>
    <row r="222" spans="1:7" ht="12.75">
      <c r="A222" s="61"/>
      <c r="B222" s="65"/>
      <c r="C222" s="108" t="s">
        <v>78</v>
      </c>
      <c r="D222" s="77" t="s">
        <v>30</v>
      </c>
      <c r="E222" s="29">
        <v>69515</v>
      </c>
      <c r="F222" s="30">
        <v>64647.4</v>
      </c>
      <c r="G222" s="31">
        <f t="shared" si="8"/>
        <v>92.99777026541034</v>
      </c>
    </row>
    <row r="223" spans="1:7" ht="12.75">
      <c r="A223" s="61"/>
      <c r="B223" s="65"/>
      <c r="C223" s="108" t="s">
        <v>79</v>
      </c>
      <c r="D223" s="77" t="s">
        <v>40</v>
      </c>
      <c r="E223" s="29">
        <v>9640</v>
      </c>
      <c r="F223" s="30">
        <v>9056.35</v>
      </c>
      <c r="G223" s="31">
        <f t="shared" si="8"/>
        <v>93.94553941908714</v>
      </c>
    </row>
    <row r="224" spans="1:7" ht="12.75">
      <c r="A224" s="61"/>
      <c r="B224" s="65"/>
      <c r="C224" s="108" t="s">
        <v>73</v>
      </c>
      <c r="D224" s="77" t="s">
        <v>26</v>
      </c>
      <c r="E224" s="29">
        <v>13100</v>
      </c>
      <c r="F224" s="30">
        <v>12542.21</v>
      </c>
      <c r="G224" s="31">
        <f t="shared" si="8"/>
        <v>95.74206106870228</v>
      </c>
    </row>
    <row r="225" spans="1:7" ht="12.75">
      <c r="A225" s="61"/>
      <c r="B225" s="65"/>
      <c r="C225" s="108" t="s">
        <v>83</v>
      </c>
      <c r="D225" s="77" t="s">
        <v>57</v>
      </c>
      <c r="E225" s="29">
        <v>8850</v>
      </c>
      <c r="F225" s="30">
        <v>8076.72</v>
      </c>
      <c r="G225" s="31">
        <f t="shared" si="8"/>
        <v>91.26237288135593</v>
      </c>
    </row>
    <row r="226" spans="1:7" ht="12.75">
      <c r="A226" s="61"/>
      <c r="B226" s="65"/>
      <c r="C226" s="108" t="s">
        <v>65</v>
      </c>
      <c r="D226" s="77" t="s">
        <v>24</v>
      </c>
      <c r="E226" s="29">
        <v>5800</v>
      </c>
      <c r="F226" s="30">
        <v>3972.8</v>
      </c>
      <c r="G226" s="31">
        <f t="shared" si="8"/>
        <v>68.49655172413793</v>
      </c>
    </row>
    <row r="227" spans="1:7" ht="12.75">
      <c r="A227" s="61"/>
      <c r="B227" s="65"/>
      <c r="C227" s="108" t="s">
        <v>85</v>
      </c>
      <c r="D227" s="77" t="s">
        <v>58</v>
      </c>
      <c r="E227" s="29">
        <v>21641</v>
      </c>
      <c r="F227" s="30">
        <v>21641</v>
      </c>
      <c r="G227" s="31">
        <f t="shared" si="8"/>
        <v>100</v>
      </c>
    </row>
    <row r="228" spans="1:7" ht="12.75">
      <c r="A228" s="61"/>
      <c r="B228" s="65"/>
      <c r="C228" s="133"/>
      <c r="D228" s="90"/>
      <c r="E228" s="29"/>
      <c r="F228" s="30"/>
      <c r="G228" s="31"/>
    </row>
    <row r="229" spans="1:7" ht="12.75">
      <c r="A229" s="61"/>
      <c r="B229" s="62">
        <v>80104</v>
      </c>
      <c r="C229" s="106"/>
      <c r="D229" s="79" t="s">
        <v>140</v>
      </c>
      <c r="E229" s="26">
        <f>SUM(E230:E253)</f>
        <v>4008057</v>
      </c>
      <c r="F229" s="27">
        <f>SUM(F230:F253)</f>
        <v>4004406.4599999995</v>
      </c>
      <c r="G229" s="28">
        <f>(F229*100)/E229</f>
        <v>99.90891995797463</v>
      </c>
    </row>
    <row r="230" spans="1:7" ht="12.75">
      <c r="A230" s="61"/>
      <c r="B230" s="65"/>
      <c r="C230" s="108" t="s">
        <v>121</v>
      </c>
      <c r="D230" s="77" t="s">
        <v>123</v>
      </c>
      <c r="E230" s="42">
        <v>3063788</v>
      </c>
      <c r="F230" s="30">
        <v>3063718</v>
      </c>
      <c r="G230" s="31">
        <f>(F230*100)/E230</f>
        <v>99.99771524661628</v>
      </c>
    </row>
    <row r="231" spans="1:7" ht="12.75">
      <c r="A231" s="61"/>
      <c r="B231" s="65"/>
      <c r="C231" s="108" t="s">
        <v>75</v>
      </c>
      <c r="D231" s="77" t="s">
        <v>56</v>
      </c>
      <c r="E231" s="29">
        <v>739</v>
      </c>
      <c r="F231" s="30">
        <v>738.09</v>
      </c>
      <c r="G231" s="31">
        <f aca="true" t="shared" si="9" ref="G231:G253">(F231*100)/E231</f>
        <v>99.87686062246279</v>
      </c>
    </row>
    <row r="232" spans="1:7" ht="12.75">
      <c r="A232" s="61"/>
      <c r="B232" s="65"/>
      <c r="C232" s="108" t="s">
        <v>157</v>
      </c>
      <c r="D232" s="77" t="s">
        <v>146</v>
      </c>
      <c r="E232" s="29">
        <v>840</v>
      </c>
      <c r="F232" s="30">
        <v>840</v>
      </c>
      <c r="G232" s="31">
        <f t="shared" si="9"/>
        <v>100</v>
      </c>
    </row>
    <row r="233" spans="1:7" ht="12.75">
      <c r="A233" s="61"/>
      <c r="B233" s="65"/>
      <c r="C233" s="108" t="s">
        <v>76</v>
      </c>
      <c r="D233" s="77" t="s">
        <v>28</v>
      </c>
      <c r="E233" s="29">
        <v>495440</v>
      </c>
      <c r="F233" s="30">
        <v>495439.88</v>
      </c>
      <c r="G233" s="31">
        <f t="shared" si="9"/>
        <v>99.99997577910544</v>
      </c>
    </row>
    <row r="234" spans="1:7" ht="12.75">
      <c r="A234" s="61"/>
      <c r="B234" s="65"/>
      <c r="C234" s="108" t="s">
        <v>77</v>
      </c>
      <c r="D234" s="77" t="s">
        <v>29</v>
      </c>
      <c r="E234" s="29">
        <v>33095</v>
      </c>
      <c r="F234" s="30">
        <v>33094.23</v>
      </c>
      <c r="G234" s="31">
        <f t="shared" si="9"/>
        <v>99.99767336455659</v>
      </c>
    </row>
    <row r="235" spans="1:7" ht="12.75">
      <c r="A235" s="61"/>
      <c r="B235" s="65"/>
      <c r="C235" s="108" t="s">
        <v>78</v>
      </c>
      <c r="D235" s="77" t="s">
        <v>30</v>
      </c>
      <c r="E235" s="29">
        <v>78316</v>
      </c>
      <c r="F235" s="30">
        <v>78315.9</v>
      </c>
      <c r="G235" s="31">
        <f t="shared" si="9"/>
        <v>99.99987231217119</v>
      </c>
    </row>
    <row r="236" spans="1:7" ht="12.75">
      <c r="A236" s="61"/>
      <c r="B236" s="65"/>
      <c r="C236" s="108" t="s">
        <v>79</v>
      </c>
      <c r="D236" s="77" t="s">
        <v>40</v>
      </c>
      <c r="E236" s="29">
        <v>10993</v>
      </c>
      <c r="F236" s="30">
        <v>10992.81</v>
      </c>
      <c r="G236" s="31">
        <f t="shared" si="9"/>
        <v>99.99827162739925</v>
      </c>
    </row>
    <row r="237" spans="1:7" ht="12.75">
      <c r="A237" s="61"/>
      <c r="B237" s="65"/>
      <c r="C237" s="108" t="s">
        <v>101</v>
      </c>
      <c r="D237" s="77" t="s">
        <v>67</v>
      </c>
      <c r="E237" s="29">
        <v>1771</v>
      </c>
      <c r="F237" s="30">
        <v>1771</v>
      </c>
      <c r="G237" s="31">
        <f t="shared" si="9"/>
        <v>100</v>
      </c>
    </row>
    <row r="238" spans="1:7" ht="12.75">
      <c r="A238" s="61"/>
      <c r="B238" s="65"/>
      <c r="C238" s="123">
        <v>4170</v>
      </c>
      <c r="D238" s="77" t="s">
        <v>133</v>
      </c>
      <c r="E238" s="29">
        <v>2200</v>
      </c>
      <c r="F238" s="30">
        <v>2200</v>
      </c>
      <c r="G238" s="31">
        <f t="shared" si="9"/>
        <v>100</v>
      </c>
    </row>
    <row r="239" spans="1:7" ht="12.75">
      <c r="A239" s="61"/>
      <c r="B239" s="65"/>
      <c r="C239" s="108" t="s">
        <v>73</v>
      </c>
      <c r="D239" s="77" t="s">
        <v>26</v>
      </c>
      <c r="E239" s="29">
        <v>73855</v>
      </c>
      <c r="F239" s="30">
        <v>73853.55</v>
      </c>
      <c r="G239" s="31">
        <f t="shared" si="9"/>
        <v>99.99803669352109</v>
      </c>
    </row>
    <row r="240" spans="1:7" ht="12.75">
      <c r="A240" s="61"/>
      <c r="B240" s="65"/>
      <c r="C240" s="108" t="s">
        <v>83</v>
      </c>
      <c r="D240" s="77" t="s">
        <v>57</v>
      </c>
      <c r="E240" s="29">
        <v>6081</v>
      </c>
      <c r="F240" s="30">
        <v>6010.5</v>
      </c>
      <c r="G240" s="31">
        <f t="shared" si="9"/>
        <v>98.84065120868279</v>
      </c>
    </row>
    <row r="241" spans="1:7" ht="12.75">
      <c r="A241" s="61"/>
      <c r="B241" s="65"/>
      <c r="C241" s="108" t="s">
        <v>80</v>
      </c>
      <c r="D241" s="77" t="s">
        <v>35</v>
      </c>
      <c r="E241" s="29">
        <v>47555</v>
      </c>
      <c r="F241" s="30">
        <v>47554.39</v>
      </c>
      <c r="G241" s="31">
        <f t="shared" si="9"/>
        <v>99.99871727473452</v>
      </c>
    </row>
    <row r="242" spans="1:7" ht="12.75">
      <c r="A242" s="61"/>
      <c r="B242" s="65"/>
      <c r="C242" s="108" t="s">
        <v>72</v>
      </c>
      <c r="D242" s="77" t="s">
        <v>23</v>
      </c>
      <c r="E242" s="29">
        <v>2707</v>
      </c>
      <c r="F242" s="30">
        <v>2706.6</v>
      </c>
      <c r="G242" s="31">
        <f t="shared" si="9"/>
        <v>99.98522349464352</v>
      </c>
    </row>
    <row r="243" spans="1:7" ht="12.75">
      <c r="A243" s="61"/>
      <c r="B243" s="65"/>
      <c r="C243" s="110">
        <v>4280</v>
      </c>
      <c r="D243" s="83" t="s">
        <v>170</v>
      </c>
      <c r="E243" s="29">
        <v>804</v>
      </c>
      <c r="F243" s="30">
        <v>804</v>
      </c>
      <c r="G243" s="31">
        <f t="shared" si="9"/>
        <v>100</v>
      </c>
    </row>
    <row r="244" spans="1:7" ht="12.75">
      <c r="A244" s="61"/>
      <c r="B244" s="65"/>
      <c r="C244" s="108" t="s">
        <v>65</v>
      </c>
      <c r="D244" s="77" t="s">
        <v>24</v>
      </c>
      <c r="E244" s="29">
        <v>16580</v>
      </c>
      <c r="F244" s="30">
        <v>13104.02</v>
      </c>
      <c r="G244" s="31">
        <f t="shared" si="9"/>
        <v>79.03510253317249</v>
      </c>
    </row>
    <row r="245" spans="1:7" ht="12.75">
      <c r="A245" s="61"/>
      <c r="B245" s="65"/>
      <c r="C245" s="123">
        <v>4350</v>
      </c>
      <c r="D245" s="77" t="s">
        <v>187</v>
      </c>
      <c r="E245" s="29">
        <v>401</v>
      </c>
      <c r="F245" s="30">
        <v>400.4</v>
      </c>
      <c r="G245" s="31">
        <f t="shared" si="9"/>
        <v>99.85037406483791</v>
      </c>
    </row>
    <row r="246" spans="1:7" ht="25.5">
      <c r="A246" s="61"/>
      <c r="B246" s="65"/>
      <c r="C246" s="101" t="s">
        <v>173</v>
      </c>
      <c r="D246" s="83" t="s">
        <v>174</v>
      </c>
      <c r="E246" s="29">
        <v>2614</v>
      </c>
      <c r="F246" s="30">
        <v>2613.46</v>
      </c>
      <c r="G246" s="31">
        <f t="shared" si="9"/>
        <v>99.97934200459066</v>
      </c>
    </row>
    <row r="247" spans="1:7" ht="12.75">
      <c r="A247" s="61"/>
      <c r="B247" s="65"/>
      <c r="C247" s="108" t="s">
        <v>84</v>
      </c>
      <c r="D247" s="77" t="s">
        <v>33</v>
      </c>
      <c r="E247" s="29">
        <v>165</v>
      </c>
      <c r="F247" s="30">
        <v>164.04</v>
      </c>
      <c r="G247" s="31">
        <f t="shared" si="9"/>
        <v>99.41818181818182</v>
      </c>
    </row>
    <row r="248" spans="1:7" ht="12.75">
      <c r="A248" s="61"/>
      <c r="B248" s="65"/>
      <c r="C248" s="108" t="s">
        <v>81</v>
      </c>
      <c r="D248" s="77" t="s">
        <v>36</v>
      </c>
      <c r="E248" s="29">
        <v>686</v>
      </c>
      <c r="F248" s="30">
        <v>685.76</v>
      </c>
      <c r="G248" s="31">
        <f t="shared" si="9"/>
        <v>99.96501457725948</v>
      </c>
    </row>
    <row r="249" spans="1:7" ht="12.75">
      <c r="A249" s="61"/>
      <c r="B249" s="65"/>
      <c r="C249" s="108" t="s">
        <v>85</v>
      </c>
      <c r="D249" s="77" t="s">
        <v>58</v>
      </c>
      <c r="E249" s="29">
        <v>35707</v>
      </c>
      <c r="F249" s="30">
        <v>35707</v>
      </c>
      <c r="G249" s="31">
        <f t="shared" si="9"/>
        <v>100</v>
      </c>
    </row>
    <row r="250" spans="1:7" ht="25.5">
      <c r="A250" s="61"/>
      <c r="B250" s="65"/>
      <c r="C250" s="108" t="s">
        <v>192</v>
      </c>
      <c r="D250" s="83" t="s">
        <v>177</v>
      </c>
      <c r="E250" s="29">
        <v>950</v>
      </c>
      <c r="F250" s="30">
        <v>950</v>
      </c>
      <c r="G250" s="31">
        <f t="shared" si="9"/>
        <v>100</v>
      </c>
    </row>
    <row r="251" spans="1:7" ht="25.5">
      <c r="A251" s="61"/>
      <c r="B251" s="65"/>
      <c r="C251" s="101" t="s">
        <v>178</v>
      </c>
      <c r="D251" s="83" t="s">
        <v>179</v>
      </c>
      <c r="E251" s="29">
        <v>225</v>
      </c>
      <c r="F251" s="30">
        <v>224.96</v>
      </c>
      <c r="G251" s="31">
        <f t="shared" si="9"/>
        <v>99.98222222222222</v>
      </c>
    </row>
    <row r="252" spans="1:7" ht="25.5">
      <c r="A252" s="61"/>
      <c r="B252" s="65"/>
      <c r="C252" s="101" t="s">
        <v>180</v>
      </c>
      <c r="D252" s="83" t="s">
        <v>181</v>
      </c>
      <c r="E252" s="29">
        <v>2545</v>
      </c>
      <c r="F252" s="30">
        <v>2545</v>
      </c>
      <c r="G252" s="31">
        <f t="shared" si="9"/>
        <v>100</v>
      </c>
    </row>
    <row r="253" spans="1:7" ht="12.75">
      <c r="A253" s="61"/>
      <c r="B253" s="65"/>
      <c r="C253" s="123">
        <v>6050</v>
      </c>
      <c r="D253" s="77" t="s">
        <v>21</v>
      </c>
      <c r="E253" s="29">
        <v>130000</v>
      </c>
      <c r="F253" s="30">
        <v>129972.87</v>
      </c>
      <c r="G253" s="31">
        <f t="shared" si="9"/>
        <v>99.97913076923076</v>
      </c>
    </row>
    <row r="254" spans="1:7" ht="12.75">
      <c r="A254" s="61"/>
      <c r="B254" s="65"/>
      <c r="C254" s="108"/>
      <c r="D254" s="77"/>
      <c r="E254" s="29"/>
      <c r="F254" s="30"/>
      <c r="G254" s="31"/>
    </row>
    <row r="255" spans="1:7" ht="12.75">
      <c r="A255" s="61"/>
      <c r="B255" s="62">
        <v>80110</v>
      </c>
      <c r="C255" s="106"/>
      <c r="D255" s="79" t="s">
        <v>45</v>
      </c>
      <c r="E255" s="26">
        <f>SUM(E256:E277)</f>
        <v>7610525</v>
      </c>
      <c r="F255" s="27">
        <f>SUM(F256:F277)</f>
        <v>7538508.31</v>
      </c>
      <c r="G255" s="28">
        <f aca="true" t="shared" si="10" ref="G255:G277">(F255*100)/E255</f>
        <v>99.05372244358963</v>
      </c>
    </row>
    <row r="256" spans="1:7" ht="12.75">
      <c r="A256" s="61"/>
      <c r="B256" s="65"/>
      <c r="C256" s="108" t="s">
        <v>121</v>
      </c>
      <c r="D256" s="77" t="s">
        <v>123</v>
      </c>
      <c r="E256" s="42">
        <v>5825863</v>
      </c>
      <c r="F256" s="30">
        <v>5825863</v>
      </c>
      <c r="G256" s="31">
        <f>(F256*100)/E256</f>
        <v>100</v>
      </c>
    </row>
    <row r="257" spans="1:7" ht="12.75">
      <c r="A257" s="61"/>
      <c r="B257" s="65"/>
      <c r="C257" s="108" t="s">
        <v>75</v>
      </c>
      <c r="D257" s="77" t="s">
        <v>56</v>
      </c>
      <c r="E257" s="29">
        <v>43400</v>
      </c>
      <c r="F257" s="30">
        <v>43377.73</v>
      </c>
      <c r="G257" s="31">
        <f t="shared" si="10"/>
        <v>99.9486866359447</v>
      </c>
    </row>
    <row r="258" spans="1:7" ht="12.75">
      <c r="A258" s="61"/>
      <c r="B258" s="65"/>
      <c r="C258" s="108" t="s">
        <v>157</v>
      </c>
      <c r="D258" s="77" t="s">
        <v>146</v>
      </c>
      <c r="E258" s="29">
        <v>5135</v>
      </c>
      <c r="F258" s="30">
        <v>5130.95</v>
      </c>
      <c r="G258" s="31">
        <f t="shared" si="10"/>
        <v>99.92112950340798</v>
      </c>
    </row>
    <row r="259" spans="1:7" ht="12.75">
      <c r="A259" s="61"/>
      <c r="B259" s="65"/>
      <c r="C259" s="108" t="s">
        <v>76</v>
      </c>
      <c r="D259" s="77" t="s">
        <v>28</v>
      </c>
      <c r="E259" s="29">
        <v>1130550</v>
      </c>
      <c r="F259" s="30">
        <v>1100729.61</v>
      </c>
      <c r="G259" s="31">
        <f t="shared" si="10"/>
        <v>97.36231126442883</v>
      </c>
    </row>
    <row r="260" spans="1:7" ht="12.75">
      <c r="A260" s="61"/>
      <c r="B260" s="65"/>
      <c r="C260" s="108" t="s">
        <v>77</v>
      </c>
      <c r="D260" s="77" t="s">
        <v>29</v>
      </c>
      <c r="E260" s="29">
        <v>80500</v>
      </c>
      <c r="F260" s="30">
        <v>80481.68</v>
      </c>
      <c r="G260" s="31">
        <f t="shared" si="10"/>
        <v>99.97724223602484</v>
      </c>
    </row>
    <row r="261" spans="1:7" ht="12.75">
      <c r="A261" s="61"/>
      <c r="B261" s="65"/>
      <c r="C261" s="108" t="s">
        <v>78</v>
      </c>
      <c r="D261" s="77" t="s">
        <v>30</v>
      </c>
      <c r="E261" s="29">
        <v>217300</v>
      </c>
      <c r="F261" s="30">
        <v>209880.3</v>
      </c>
      <c r="G261" s="31">
        <f t="shared" si="10"/>
        <v>96.58550391164289</v>
      </c>
    </row>
    <row r="262" spans="1:7" ht="12.75">
      <c r="A262" s="61"/>
      <c r="B262" s="65"/>
      <c r="C262" s="108" t="s">
        <v>79</v>
      </c>
      <c r="D262" s="77" t="s">
        <v>40</v>
      </c>
      <c r="E262" s="29">
        <v>30710</v>
      </c>
      <c r="F262" s="30">
        <v>28394.27</v>
      </c>
      <c r="G262" s="31">
        <f t="shared" si="10"/>
        <v>92.45936177140996</v>
      </c>
    </row>
    <row r="263" spans="1:7" ht="12.75">
      <c r="A263" s="61"/>
      <c r="B263" s="65"/>
      <c r="C263" s="123">
        <v>4170</v>
      </c>
      <c r="D263" s="77" t="s">
        <v>133</v>
      </c>
      <c r="E263" s="29">
        <v>2700</v>
      </c>
      <c r="F263" s="30">
        <v>2426.28</v>
      </c>
      <c r="G263" s="31">
        <f t="shared" si="10"/>
        <v>89.86222222222223</v>
      </c>
    </row>
    <row r="264" spans="1:7" ht="12.75">
      <c r="A264" s="61"/>
      <c r="B264" s="65"/>
      <c r="C264" s="108" t="s">
        <v>73</v>
      </c>
      <c r="D264" s="77" t="s">
        <v>26</v>
      </c>
      <c r="E264" s="29">
        <v>39380</v>
      </c>
      <c r="F264" s="30">
        <v>37690.47</v>
      </c>
      <c r="G264" s="31">
        <f t="shared" si="10"/>
        <v>95.7096749619096</v>
      </c>
    </row>
    <row r="265" spans="1:7" ht="12.75">
      <c r="A265" s="61"/>
      <c r="B265" s="65"/>
      <c r="C265" s="108" t="s">
        <v>83</v>
      </c>
      <c r="D265" s="77" t="s">
        <v>57</v>
      </c>
      <c r="E265" s="29">
        <v>10700</v>
      </c>
      <c r="F265" s="30">
        <v>9324.43</v>
      </c>
      <c r="G265" s="31">
        <f t="shared" si="10"/>
        <v>87.14420560747664</v>
      </c>
    </row>
    <row r="266" spans="1:7" ht="12.75">
      <c r="A266" s="61"/>
      <c r="B266" s="65"/>
      <c r="C266" s="108" t="s">
        <v>80</v>
      </c>
      <c r="D266" s="77" t="s">
        <v>35</v>
      </c>
      <c r="E266" s="29">
        <v>72500</v>
      </c>
      <c r="F266" s="30">
        <v>50953.35</v>
      </c>
      <c r="G266" s="31">
        <f t="shared" si="10"/>
        <v>70.28048275862069</v>
      </c>
    </row>
    <row r="267" spans="1:7" ht="12.75">
      <c r="A267" s="61"/>
      <c r="B267" s="65"/>
      <c r="C267" s="108" t="s">
        <v>72</v>
      </c>
      <c r="D267" s="77" t="s">
        <v>23</v>
      </c>
      <c r="E267" s="29">
        <v>8600</v>
      </c>
      <c r="F267" s="30">
        <v>7674.44</v>
      </c>
      <c r="G267" s="31">
        <f t="shared" si="10"/>
        <v>89.23767441860466</v>
      </c>
    </row>
    <row r="268" spans="1:7" ht="12.75">
      <c r="A268" s="61"/>
      <c r="B268" s="65"/>
      <c r="C268" s="110">
        <v>4280</v>
      </c>
      <c r="D268" s="83" t="s">
        <v>170</v>
      </c>
      <c r="E268" s="29">
        <v>1300</v>
      </c>
      <c r="F268" s="30">
        <v>527.6</v>
      </c>
      <c r="G268" s="31">
        <f t="shared" si="10"/>
        <v>40.58461538461538</v>
      </c>
    </row>
    <row r="269" spans="1:7" ht="12.75">
      <c r="A269" s="61"/>
      <c r="B269" s="65"/>
      <c r="C269" s="108" t="s">
        <v>65</v>
      </c>
      <c r="D269" s="77" t="s">
        <v>24</v>
      </c>
      <c r="E269" s="29">
        <v>11960</v>
      </c>
      <c r="F269" s="30">
        <v>10571</v>
      </c>
      <c r="G269" s="31">
        <f t="shared" si="10"/>
        <v>88.38628762541806</v>
      </c>
    </row>
    <row r="270" spans="1:7" ht="12.75">
      <c r="A270" s="61"/>
      <c r="B270" s="65"/>
      <c r="C270" s="123">
        <v>4350</v>
      </c>
      <c r="D270" s="77" t="s">
        <v>187</v>
      </c>
      <c r="E270" s="29">
        <v>3950</v>
      </c>
      <c r="F270" s="30">
        <v>3011.68</v>
      </c>
      <c r="G270" s="31">
        <f t="shared" si="10"/>
        <v>76.24506329113925</v>
      </c>
    </row>
    <row r="271" spans="1:7" ht="25.5">
      <c r="A271" s="61"/>
      <c r="B271" s="65"/>
      <c r="C271" s="101" t="s">
        <v>173</v>
      </c>
      <c r="D271" s="83" t="s">
        <v>174</v>
      </c>
      <c r="E271" s="29">
        <v>3600</v>
      </c>
      <c r="F271" s="30">
        <v>3473.11</v>
      </c>
      <c r="G271" s="31">
        <f t="shared" si="10"/>
        <v>96.47527777777778</v>
      </c>
    </row>
    <row r="272" spans="1:7" ht="12.75">
      <c r="A272" s="61"/>
      <c r="B272" s="65"/>
      <c r="C272" s="108" t="s">
        <v>84</v>
      </c>
      <c r="D272" s="77" t="s">
        <v>33</v>
      </c>
      <c r="E272" s="29">
        <v>2100</v>
      </c>
      <c r="F272" s="30">
        <v>1568.39</v>
      </c>
      <c r="G272" s="31">
        <f t="shared" si="10"/>
        <v>74.68523809523809</v>
      </c>
    </row>
    <row r="273" spans="1:7" ht="12.75">
      <c r="A273" s="61"/>
      <c r="B273" s="65"/>
      <c r="C273" s="108" t="s">
        <v>81</v>
      </c>
      <c r="D273" s="77" t="s">
        <v>36</v>
      </c>
      <c r="E273" s="29">
        <v>2800</v>
      </c>
      <c r="F273" s="30">
        <v>1002.94</v>
      </c>
      <c r="G273" s="31">
        <f t="shared" si="10"/>
        <v>35.81928571428571</v>
      </c>
    </row>
    <row r="274" spans="1:7" ht="12.75">
      <c r="A274" s="61"/>
      <c r="B274" s="64"/>
      <c r="C274" s="108" t="s">
        <v>85</v>
      </c>
      <c r="D274" s="77" t="s">
        <v>58</v>
      </c>
      <c r="E274" s="29">
        <v>80823</v>
      </c>
      <c r="F274" s="30">
        <v>80823</v>
      </c>
      <c r="G274" s="31">
        <f t="shared" si="10"/>
        <v>100</v>
      </c>
    </row>
    <row r="275" spans="1:7" ht="25.5">
      <c r="A275" s="61"/>
      <c r="B275" s="64"/>
      <c r="C275" s="101" t="s">
        <v>178</v>
      </c>
      <c r="D275" s="83" t="s">
        <v>179</v>
      </c>
      <c r="E275" s="29">
        <v>2000</v>
      </c>
      <c r="F275" s="30">
        <v>1233.73</v>
      </c>
      <c r="G275" s="31">
        <f t="shared" si="10"/>
        <v>61.6865</v>
      </c>
    </row>
    <row r="276" spans="1:7" ht="25.5">
      <c r="A276" s="61"/>
      <c r="B276" s="64"/>
      <c r="C276" s="101" t="s">
        <v>180</v>
      </c>
      <c r="D276" s="83" t="s">
        <v>181</v>
      </c>
      <c r="E276" s="29">
        <v>2100</v>
      </c>
      <c r="F276" s="30">
        <v>1817.06</v>
      </c>
      <c r="G276" s="31">
        <f t="shared" si="10"/>
        <v>86.52666666666667</v>
      </c>
    </row>
    <row r="277" spans="1:7" ht="38.25">
      <c r="A277" s="61"/>
      <c r="B277" s="64"/>
      <c r="C277" s="108" t="s">
        <v>115</v>
      </c>
      <c r="D277" s="85" t="s">
        <v>116</v>
      </c>
      <c r="E277" s="29">
        <v>32554</v>
      </c>
      <c r="F277" s="30">
        <v>32553.29</v>
      </c>
      <c r="G277" s="31">
        <f t="shared" si="10"/>
        <v>99.99781900841678</v>
      </c>
    </row>
    <row r="278" spans="1:7" ht="12.75">
      <c r="A278" s="61"/>
      <c r="B278" s="64"/>
      <c r="C278" s="108"/>
      <c r="D278" s="77"/>
      <c r="E278" s="29"/>
      <c r="F278" s="30"/>
      <c r="G278" s="31"/>
    </row>
    <row r="279" spans="1:7" ht="12.75">
      <c r="A279" s="61"/>
      <c r="B279" s="62">
        <v>80113</v>
      </c>
      <c r="C279" s="106"/>
      <c r="D279" s="79" t="s">
        <v>61</v>
      </c>
      <c r="E279" s="26">
        <f>SUM(E280:E287)</f>
        <v>691372</v>
      </c>
      <c r="F279" s="27">
        <f>SUM(F280:F287)</f>
        <v>687874.22</v>
      </c>
      <c r="G279" s="28">
        <f aca="true" t="shared" si="11" ref="G279:G287">(F279*100)/E279</f>
        <v>99.49408133392733</v>
      </c>
    </row>
    <row r="280" spans="1:7" ht="12.75">
      <c r="A280" s="61"/>
      <c r="B280" s="65"/>
      <c r="C280" s="108" t="s">
        <v>76</v>
      </c>
      <c r="D280" s="77" t="s">
        <v>28</v>
      </c>
      <c r="E280" s="42">
        <v>96700</v>
      </c>
      <c r="F280" s="30">
        <v>94890.35</v>
      </c>
      <c r="G280" s="31">
        <f t="shared" si="11"/>
        <v>98.12859358841779</v>
      </c>
    </row>
    <row r="281" spans="1:7" ht="12.75">
      <c r="A281" s="61"/>
      <c r="B281" s="65"/>
      <c r="C281" s="108" t="s">
        <v>77</v>
      </c>
      <c r="D281" s="77" t="s">
        <v>124</v>
      </c>
      <c r="E281" s="42">
        <v>8130</v>
      </c>
      <c r="F281" s="30">
        <v>8127.45</v>
      </c>
      <c r="G281" s="31">
        <f t="shared" si="11"/>
        <v>99.96863468634686</v>
      </c>
    </row>
    <row r="282" spans="1:7" ht="12.75">
      <c r="A282" s="61"/>
      <c r="B282" s="64"/>
      <c r="C282" s="108" t="s">
        <v>78</v>
      </c>
      <c r="D282" s="77" t="s">
        <v>30</v>
      </c>
      <c r="E282" s="29">
        <v>18800</v>
      </c>
      <c r="F282" s="30">
        <v>18192.59</v>
      </c>
      <c r="G282" s="31">
        <f t="shared" si="11"/>
        <v>96.76909574468085</v>
      </c>
    </row>
    <row r="283" spans="1:7" ht="12.75">
      <c r="A283" s="61"/>
      <c r="B283" s="64"/>
      <c r="C283" s="108" t="s">
        <v>79</v>
      </c>
      <c r="D283" s="77" t="s">
        <v>40</v>
      </c>
      <c r="E283" s="29">
        <v>1500</v>
      </c>
      <c r="F283" s="30">
        <v>750.52</v>
      </c>
      <c r="G283" s="31">
        <f t="shared" si="11"/>
        <v>50.034666666666666</v>
      </c>
    </row>
    <row r="284" spans="1:7" ht="12.75">
      <c r="A284" s="61"/>
      <c r="B284" s="64"/>
      <c r="C284" s="123">
        <v>4170</v>
      </c>
      <c r="D284" s="77" t="s">
        <v>133</v>
      </c>
      <c r="E284" s="29">
        <v>8070</v>
      </c>
      <c r="F284" s="30">
        <v>7972.66</v>
      </c>
      <c r="G284" s="31">
        <f t="shared" si="11"/>
        <v>98.79380421313506</v>
      </c>
    </row>
    <row r="285" spans="1:7" ht="12.75">
      <c r="A285" s="61"/>
      <c r="B285" s="64"/>
      <c r="C285" s="110">
        <v>4280</v>
      </c>
      <c r="D285" s="83" t="s">
        <v>170</v>
      </c>
      <c r="E285" s="29">
        <v>600</v>
      </c>
      <c r="F285" s="30">
        <v>593.5</v>
      </c>
      <c r="G285" s="31">
        <f t="shared" si="11"/>
        <v>98.91666666666667</v>
      </c>
    </row>
    <row r="286" spans="1:7" ht="12.75">
      <c r="A286" s="61"/>
      <c r="B286" s="64"/>
      <c r="C286" s="108" t="s">
        <v>65</v>
      </c>
      <c r="D286" s="77" t="s">
        <v>24</v>
      </c>
      <c r="E286" s="29">
        <v>552744</v>
      </c>
      <c r="F286" s="30">
        <v>552519.15</v>
      </c>
      <c r="G286" s="31">
        <f t="shared" si="11"/>
        <v>99.95932113238678</v>
      </c>
    </row>
    <row r="287" spans="1:7" ht="12.75">
      <c r="A287" s="61"/>
      <c r="B287" s="64"/>
      <c r="C287" s="108" t="s">
        <v>85</v>
      </c>
      <c r="D287" s="77" t="s">
        <v>58</v>
      </c>
      <c r="E287" s="29">
        <v>4828</v>
      </c>
      <c r="F287" s="30">
        <v>4828</v>
      </c>
      <c r="G287" s="31">
        <f t="shared" si="11"/>
        <v>100</v>
      </c>
    </row>
    <row r="288" spans="1:7" ht="12.75">
      <c r="A288" s="61"/>
      <c r="B288" s="64"/>
      <c r="C288" s="108"/>
      <c r="D288" s="77"/>
      <c r="E288" s="29"/>
      <c r="F288" s="30"/>
      <c r="G288" s="31"/>
    </row>
    <row r="289" spans="1:7" ht="12.75">
      <c r="A289" s="61"/>
      <c r="B289" s="62">
        <v>80114</v>
      </c>
      <c r="C289" s="106"/>
      <c r="D289" s="79" t="s">
        <v>59</v>
      </c>
      <c r="E289" s="26">
        <f>SUM(E290:E308)</f>
        <v>389707</v>
      </c>
      <c r="F289" s="27">
        <f>SUM(F290:F308)</f>
        <v>380117.44000000006</v>
      </c>
      <c r="G289" s="28">
        <f aca="true" t="shared" si="12" ref="G289:G308">(F289*100)/E289</f>
        <v>97.53928977411236</v>
      </c>
    </row>
    <row r="290" spans="1:7" ht="12.75">
      <c r="A290" s="61"/>
      <c r="B290" s="64"/>
      <c r="C290" s="108" t="s">
        <v>75</v>
      </c>
      <c r="D290" s="77" t="s">
        <v>60</v>
      </c>
      <c r="E290" s="29">
        <v>500</v>
      </c>
      <c r="F290" s="30">
        <v>497.94</v>
      </c>
      <c r="G290" s="31">
        <f t="shared" si="12"/>
        <v>99.588</v>
      </c>
    </row>
    <row r="291" spans="1:7" ht="12.75">
      <c r="A291" s="61"/>
      <c r="B291" s="64"/>
      <c r="C291" s="108" t="s">
        <v>76</v>
      </c>
      <c r="D291" s="77" t="s">
        <v>28</v>
      </c>
      <c r="E291" s="29">
        <v>230800</v>
      </c>
      <c r="F291" s="30">
        <v>230059.89</v>
      </c>
      <c r="G291" s="31">
        <f t="shared" si="12"/>
        <v>99.67932842287695</v>
      </c>
    </row>
    <row r="292" spans="1:7" ht="12.75">
      <c r="A292" s="61"/>
      <c r="B292" s="64"/>
      <c r="C292" s="108" t="s">
        <v>77</v>
      </c>
      <c r="D292" s="77" t="s">
        <v>29</v>
      </c>
      <c r="E292" s="29">
        <v>20170</v>
      </c>
      <c r="F292" s="30">
        <v>20167.05</v>
      </c>
      <c r="G292" s="31">
        <f t="shared" si="12"/>
        <v>99.9853743182945</v>
      </c>
    </row>
    <row r="293" spans="1:7" ht="12.75">
      <c r="A293" s="61"/>
      <c r="B293" s="64"/>
      <c r="C293" s="108" t="s">
        <v>78</v>
      </c>
      <c r="D293" s="77" t="s">
        <v>30</v>
      </c>
      <c r="E293" s="29">
        <v>42100</v>
      </c>
      <c r="F293" s="30">
        <v>40756.89</v>
      </c>
      <c r="G293" s="31">
        <f t="shared" si="12"/>
        <v>96.80971496437054</v>
      </c>
    </row>
    <row r="294" spans="1:7" ht="12.75">
      <c r="A294" s="61"/>
      <c r="B294" s="64"/>
      <c r="C294" s="108" t="s">
        <v>79</v>
      </c>
      <c r="D294" s="77" t="s">
        <v>40</v>
      </c>
      <c r="E294" s="29">
        <v>6900</v>
      </c>
      <c r="F294" s="30">
        <v>5866.1</v>
      </c>
      <c r="G294" s="31">
        <f t="shared" si="12"/>
        <v>85.0159420289855</v>
      </c>
    </row>
    <row r="295" spans="1:7" ht="12.75">
      <c r="A295" s="61"/>
      <c r="B295" s="64"/>
      <c r="C295" s="108" t="s">
        <v>141</v>
      </c>
      <c r="D295" s="77" t="s">
        <v>133</v>
      </c>
      <c r="E295" s="29">
        <v>6500</v>
      </c>
      <c r="F295" s="30">
        <v>5967.7</v>
      </c>
      <c r="G295" s="31">
        <f t="shared" si="12"/>
        <v>91.81076923076922</v>
      </c>
    </row>
    <row r="296" spans="1:7" ht="12.75">
      <c r="A296" s="61"/>
      <c r="B296" s="64"/>
      <c r="C296" s="108" t="s">
        <v>73</v>
      </c>
      <c r="D296" s="77" t="s">
        <v>26</v>
      </c>
      <c r="E296" s="29">
        <v>17300</v>
      </c>
      <c r="F296" s="30">
        <v>16349.37</v>
      </c>
      <c r="G296" s="31">
        <f t="shared" si="12"/>
        <v>94.50502890173411</v>
      </c>
    </row>
    <row r="297" spans="1:7" ht="12.75">
      <c r="A297" s="61"/>
      <c r="B297" s="64"/>
      <c r="C297" s="108" t="s">
        <v>72</v>
      </c>
      <c r="D297" s="77" t="s">
        <v>23</v>
      </c>
      <c r="E297" s="29">
        <v>2000</v>
      </c>
      <c r="F297" s="30">
        <v>1030.5</v>
      </c>
      <c r="G297" s="31">
        <f t="shared" si="12"/>
        <v>51.525</v>
      </c>
    </row>
    <row r="298" spans="1:7" ht="12.75">
      <c r="A298" s="61"/>
      <c r="B298" s="64"/>
      <c r="C298" s="110">
        <v>4280</v>
      </c>
      <c r="D298" s="83" t="s">
        <v>170</v>
      </c>
      <c r="E298" s="29">
        <v>200</v>
      </c>
      <c r="F298" s="30">
        <v>100</v>
      </c>
      <c r="G298" s="31">
        <f t="shared" si="12"/>
        <v>50</v>
      </c>
    </row>
    <row r="299" spans="1:7" ht="12.75">
      <c r="A299" s="61"/>
      <c r="B299" s="64"/>
      <c r="C299" s="108" t="s">
        <v>65</v>
      </c>
      <c r="D299" s="77" t="s">
        <v>24</v>
      </c>
      <c r="E299" s="29">
        <v>7000</v>
      </c>
      <c r="F299" s="30">
        <v>5186.96</v>
      </c>
      <c r="G299" s="31">
        <f t="shared" si="12"/>
        <v>74.09942857142858</v>
      </c>
    </row>
    <row r="300" spans="1:7" ht="12.75">
      <c r="A300" s="61"/>
      <c r="B300" s="64"/>
      <c r="C300" s="123">
        <v>4350</v>
      </c>
      <c r="D300" s="77" t="s">
        <v>187</v>
      </c>
      <c r="E300" s="29">
        <v>3100</v>
      </c>
      <c r="F300" s="30">
        <v>2995.82</v>
      </c>
      <c r="G300" s="31">
        <f t="shared" si="12"/>
        <v>96.63935483870968</v>
      </c>
    </row>
    <row r="301" spans="1:7" ht="25.5">
      <c r="A301" s="61"/>
      <c r="B301" s="64"/>
      <c r="C301" s="101" t="s">
        <v>171</v>
      </c>
      <c r="D301" s="83" t="s">
        <v>172</v>
      </c>
      <c r="E301" s="29">
        <v>1800</v>
      </c>
      <c r="F301" s="30">
        <v>1799.8</v>
      </c>
      <c r="G301" s="31">
        <f t="shared" si="12"/>
        <v>99.9888888888889</v>
      </c>
    </row>
    <row r="302" spans="1:7" ht="25.5">
      <c r="A302" s="61"/>
      <c r="B302" s="64"/>
      <c r="C302" s="101" t="s">
        <v>173</v>
      </c>
      <c r="D302" s="83" t="s">
        <v>174</v>
      </c>
      <c r="E302" s="29">
        <v>5500</v>
      </c>
      <c r="F302" s="30">
        <v>4455.31</v>
      </c>
      <c r="G302" s="31">
        <f t="shared" si="12"/>
        <v>81.00563636363637</v>
      </c>
    </row>
    <row r="303" spans="1:7" ht="12.75">
      <c r="A303" s="61"/>
      <c r="B303" s="64"/>
      <c r="C303" s="101" t="s">
        <v>175</v>
      </c>
      <c r="D303" s="83" t="s">
        <v>176</v>
      </c>
      <c r="E303" s="29">
        <v>19200</v>
      </c>
      <c r="F303" s="30">
        <v>19200</v>
      </c>
      <c r="G303" s="31">
        <f t="shared" si="12"/>
        <v>100</v>
      </c>
    </row>
    <row r="304" spans="1:7" ht="12.75">
      <c r="A304" s="61"/>
      <c r="B304" s="64"/>
      <c r="C304" s="108" t="s">
        <v>84</v>
      </c>
      <c r="D304" s="77" t="s">
        <v>33</v>
      </c>
      <c r="E304" s="29">
        <v>800</v>
      </c>
      <c r="F304" s="30">
        <v>666.29</v>
      </c>
      <c r="G304" s="31">
        <f t="shared" si="12"/>
        <v>83.28625</v>
      </c>
    </row>
    <row r="305" spans="1:7" ht="12.75">
      <c r="A305" s="61"/>
      <c r="B305" s="64"/>
      <c r="C305" s="108" t="s">
        <v>81</v>
      </c>
      <c r="D305" s="77" t="s">
        <v>36</v>
      </c>
      <c r="E305" s="29">
        <v>1200</v>
      </c>
      <c r="F305" s="30">
        <v>442.4</v>
      </c>
      <c r="G305" s="31">
        <f t="shared" si="12"/>
        <v>36.86666666666667</v>
      </c>
    </row>
    <row r="306" spans="1:7" ht="12.75">
      <c r="A306" s="61"/>
      <c r="B306" s="64"/>
      <c r="C306" s="108" t="s">
        <v>85</v>
      </c>
      <c r="D306" s="77" t="s">
        <v>58</v>
      </c>
      <c r="E306" s="29">
        <v>7737</v>
      </c>
      <c r="F306" s="30">
        <v>7737</v>
      </c>
      <c r="G306" s="31">
        <f t="shared" si="12"/>
        <v>100</v>
      </c>
    </row>
    <row r="307" spans="1:7" ht="25.5">
      <c r="A307" s="61"/>
      <c r="B307" s="64"/>
      <c r="C307" s="101" t="s">
        <v>178</v>
      </c>
      <c r="D307" s="83" t="s">
        <v>179</v>
      </c>
      <c r="E307" s="29">
        <v>2000</v>
      </c>
      <c r="F307" s="30">
        <v>1951.46</v>
      </c>
      <c r="G307" s="31">
        <f t="shared" si="12"/>
        <v>97.573</v>
      </c>
    </row>
    <row r="308" spans="1:7" ht="25.5">
      <c r="A308" s="61"/>
      <c r="B308" s="64"/>
      <c r="C308" s="101" t="s">
        <v>180</v>
      </c>
      <c r="D308" s="83" t="s">
        <v>181</v>
      </c>
      <c r="E308" s="29">
        <v>14900</v>
      </c>
      <c r="F308" s="30">
        <v>14886.96</v>
      </c>
      <c r="G308" s="31">
        <f t="shared" si="12"/>
        <v>99.9124832214765</v>
      </c>
    </row>
    <row r="309" spans="1:7" ht="12.75">
      <c r="A309" s="61"/>
      <c r="B309" s="64"/>
      <c r="C309" s="108"/>
      <c r="D309" s="77"/>
      <c r="E309" s="29"/>
      <c r="F309" s="30"/>
      <c r="G309" s="31"/>
    </row>
    <row r="310" spans="1:7" ht="12.75">
      <c r="A310" s="61"/>
      <c r="B310" s="62">
        <v>80145</v>
      </c>
      <c r="C310" s="106"/>
      <c r="D310" s="79" t="s">
        <v>46</v>
      </c>
      <c r="E310" s="26">
        <f>SUM(E311:E311)</f>
        <v>9500</v>
      </c>
      <c r="F310" s="27">
        <f>SUM(F311:F311)</f>
        <v>460</v>
      </c>
      <c r="G310" s="28">
        <f>(F310*100)/E310</f>
        <v>4.842105263157895</v>
      </c>
    </row>
    <row r="311" spans="1:7" ht="12.75">
      <c r="A311" s="61"/>
      <c r="B311" s="64"/>
      <c r="C311" s="108" t="s">
        <v>141</v>
      </c>
      <c r="D311" s="77" t="s">
        <v>133</v>
      </c>
      <c r="E311" s="29">
        <v>9500</v>
      </c>
      <c r="F311" s="30">
        <v>460</v>
      </c>
      <c r="G311" s="31">
        <f>(F311*100)/E311</f>
        <v>4.842105263157895</v>
      </c>
    </row>
    <row r="312" spans="1:7" ht="12.75">
      <c r="A312" s="61"/>
      <c r="B312" s="64"/>
      <c r="C312" s="108"/>
      <c r="D312" s="77"/>
      <c r="E312" s="29"/>
      <c r="F312" s="30"/>
      <c r="G312" s="31"/>
    </row>
    <row r="313" spans="1:7" ht="12.75">
      <c r="A313" s="61"/>
      <c r="B313" s="62">
        <v>80146</v>
      </c>
      <c r="C313" s="106"/>
      <c r="D313" s="79" t="s">
        <v>142</v>
      </c>
      <c r="E313" s="26">
        <f>SUM(E314)</f>
        <v>41000</v>
      </c>
      <c r="F313" s="27">
        <f>SUM(F314)</f>
        <v>22240</v>
      </c>
      <c r="G313" s="28">
        <f>(F313*100)/E313</f>
        <v>54.24390243902439</v>
      </c>
    </row>
    <row r="314" spans="1:7" ht="12.75">
      <c r="A314" s="61"/>
      <c r="B314" s="64"/>
      <c r="C314" s="108" t="s">
        <v>65</v>
      </c>
      <c r="D314" s="77" t="s">
        <v>24</v>
      </c>
      <c r="E314" s="29">
        <v>41000</v>
      </c>
      <c r="F314" s="30">
        <v>22240</v>
      </c>
      <c r="G314" s="31">
        <f>(F314*100)/E314</f>
        <v>54.24390243902439</v>
      </c>
    </row>
    <row r="315" spans="1:7" ht="12.75">
      <c r="A315" s="61"/>
      <c r="B315" s="64"/>
      <c r="C315" s="108"/>
      <c r="D315" s="78"/>
      <c r="E315" s="29"/>
      <c r="F315" s="30"/>
      <c r="G315" s="31"/>
    </row>
    <row r="316" spans="1:7" ht="12.75">
      <c r="A316" s="61"/>
      <c r="B316" s="62">
        <v>80195</v>
      </c>
      <c r="C316" s="106"/>
      <c r="D316" s="79" t="s">
        <v>4</v>
      </c>
      <c r="E316" s="26">
        <f>SUM(E317:E327)</f>
        <v>506196</v>
      </c>
      <c r="F316" s="27">
        <f>SUM(F317:F327)</f>
        <v>494753.36000000004</v>
      </c>
      <c r="G316" s="28">
        <f aca="true" t="shared" si="13" ref="G316:G327">(F316*100)/E316</f>
        <v>97.73948431042523</v>
      </c>
    </row>
    <row r="317" spans="1:7" ht="12.75">
      <c r="A317" s="61"/>
      <c r="B317" s="65"/>
      <c r="C317" s="108" t="s">
        <v>76</v>
      </c>
      <c r="D317" s="77" t="s">
        <v>28</v>
      </c>
      <c r="E317" s="42">
        <v>5800</v>
      </c>
      <c r="F317" s="30">
        <v>5361.78</v>
      </c>
      <c r="G317" s="31">
        <f t="shared" si="13"/>
        <v>92.4444827586207</v>
      </c>
    </row>
    <row r="318" spans="1:7" ht="12.75">
      <c r="A318" s="61"/>
      <c r="B318" s="65"/>
      <c r="C318" s="108" t="s">
        <v>77</v>
      </c>
      <c r="D318" s="77" t="s">
        <v>29</v>
      </c>
      <c r="E318" s="42">
        <v>900</v>
      </c>
      <c r="F318" s="30">
        <v>791.4</v>
      </c>
      <c r="G318" s="31"/>
    </row>
    <row r="319" spans="1:7" ht="12.75">
      <c r="A319" s="61"/>
      <c r="B319" s="64"/>
      <c r="C319" s="108" t="s">
        <v>78</v>
      </c>
      <c r="D319" s="78" t="s">
        <v>30</v>
      </c>
      <c r="E319" s="29">
        <v>1500</v>
      </c>
      <c r="F319" s="30">
        <v>1451.31</v>
      </c>
      <c r="G319" s="31">
        <f t="shared" si="13"/>
        <v>96.754</v>
      </c>
    </row>
    <row r="320" spans="1:7" ht="12.75">
      <c r="A320" s="61"/>
      <c r="B320" s="64"/>
      <c r="C320" s="108" t="s">
        <v>79</v>
      </c>
      <c r="D320" s="78" t="s">
        <v>40</v>
      </c>
      <c r="E320" s="29">
        <v>300</v>
      </c>
      <c r="F320" s="30">
        <v>99.42</v>
      </c>
      <c r="G320" s="31">
        <f t="shared" si="13"/>
        <v>33.14</v>
      </c>
    </row>
    <row r="321" spans="1:7" ht="12.75">
      <c r="A321" s="61"/>
      <c r="B321" s="64"/>
      <c r="C321" s="108" t="s">
        <v>141</v>
      </c>
      <c r="D321" s="77" t="s">
        <v>133</v>
      </c>
      <c r="E321" s="29">
        <v>31900</v>
      </c>
      <c r="F321" s="30">
        <v>30464</v>
      </c>
      <c r="G321" s="31">
        <f t="shared" si="13"/>
        <v>95.49843260188088</v>
      </c>
    </row>
    <row r="322" spans="1:7" ht="12.75">
      <c r="A322" s="61"/>
      <c r="B322" s="64"/>
      <c r="C322" s="108" t="s">
        <v>73</v>
      </c>
      <c r="D322" s="77" t="s">
        <v>26</v>
      </c>
      <c r="E322" s="29">
        <v>21300</v>
      </c>
      <c r="F322" s="30">
        <v>19948.56</v>
      </c>
      <c r="G322" s="31">
        <f t="shared" si="13"/>
        <v>93.65521126760565</v>
      </c>
    </row>
    <row r="323" spans="1:7" ht="12.75">
      <c r="A323" s="61"/>
      <c r="B323" s="64"/>
      <c r="C323" s="108" t="s">
        <v>83</v>
      </c>
      <c r="D323" s="52" t="s">
        <v>193</v>
      </c>
      <c r="E323" s="29">
        <v>2805</v>
      </c>
      <c r="F323" s="30">
        <v>2801.27</v>
      </c>
      <c r="G323" s="31">
        <f t="shared" si="13"/>
        <v>99.86702317290552</v>
      </c>
    </row>
    <row r="324" spans="1:7" ht="12.75">
      <c r="A324" s="61"/>
      <c r="B324" s="64"/>
      <c r="C324" s="110">
        <v>4280</v>
      </c>
      <c r="D324" s="83" t="s">
        <v>170</v>
      </c>
      <c r="E324" s="29">
        <v>26640</v>
      </c>
      <c r="F324" s="30">
        <v>26640</v>
      </c>
      <c r="G324" s="31">
        <f t="shared" si="13"/>
        <v>100</v>
      </c>
    </row>
    <row r="325" spans="1:7" ht="12.75">
      <c r="A325" s="61"/>
      <c r="B325" s="64"/>
      <c r="C325" s="108" t="s">
        <v>65</v>
      </c>
      <c r="D325" s="78" t="s">
        <v>24</v>
      </c>
      <c r="E325" s="29">
        <v>367891</v>
      </c>
      <c r="F325" s="30">
        <v>360310.53</v>
      </c>
      <c r="G325" s="31">
        <f t="shared" si="13"/>
        <v>97.93947935665727</v>
      </c>
    </row>
    <row r="326" spans="1:7" ht="12.75">
      <c r="A326" s="61"/>
      <c r="B326" s="64"/>
      <c r="C326" s="108" t="s">
        <v>84</v>
      </c>
      <c r="D326" s="77" t="s">
        <v>33</v>
      </c>
      <c r="E326" s="29">
        <v>500</v>
      </c>
      <c r="F326" s="30">
        <v>225.09</v>
      </c>
      <c r="G326" s="31">
        <f t="shared" si="13"/>
        <v>45.018</v>
      </c>
    </row>
    <row r="327" spans="1:7" ht="12.75">
      <c r="A327" s="61"/>
      <c r="B327" s="64"/>
      <c r="C327" s="108" t="s">
        <v>85</v>
      </c>
      <c r="D327" s="77" t="s">
        <v>58</v>
      </c>
      <c r="E327" s="29">
        <v>46660</v>
      </c>
      <c r="F327" s="30">
        <v>46660</v>
      </c>
      <c r="G327" s="31">
        <f t="shared" si="13"/>
        <v>100</v>
      </c>
    </row>
    <row r="328" spans="1:7" ht="13.5" thickBot="1">
      <c r="A328" s="66"/>
      <c r="B328" s="67"/>
      <c r="C328" s="125"/>
      <c r="D328" s="81"/>
      <c r="E328" s="36"/>
      <c r="F328" s="37"/>
      <c r="G328" s="38"/>
    </row>
    <row r="329" spans="1:7" ht="12.75">
      <c r="A329" s="61">
        <v>851</v>
      </c>
      <c r="B329" s="134"/>
      <c r="C329" s="135"/>
      <c r="D329" s="91" t="s">
        <v>15</v>
      </c>
      <c r="E329" s="48">
        <f>E330+E336+E356</f>
        <v>410880</v>
      </c>
      <c r="F329" s="49">
        <f>F336+F330+F356</f>
        <v>387036.04000000004</v>
      </c>
      <c r="G329" s="49">
        <f aca="true" t="shared" si="14" ref="G329:G358">(F329*100)/E329</f>
        <v>94.19685552959501</v>
      </c>
    </row>
    <row r="330" spans="1:7" ht="12.75">
      <c r="A330" s="136"/>
      <c r="B330" s="62">
        <v>85153</v>
      </c>
      <c r="C330" s="106"/>
      <c r="D330" s="50" t="s">
        <v>158</v>
      </c>
      <c r="E330" s="51">
        <f>SUM(E331:E334)</f>
        <v>19500</v>
      </c>
      <c r="F330" s="28">
        <f>SUM(F331:F334)</f>
        <v>13045.03</v>
      </c>
      <c r="G330" s="28">
        <f t="shared" si="14"/>
        <v>66.89758974358975</v>
      </c>
    </row>
    <row r="331" spans="1:7" ht="12.75">
      <c r="A331" s="136"/>
      <c r="B331" s="63"/>
      <c r="C331" s="108" t="s">
        <v>141</v>
      </c>
      <c r="D331" s="52" t="s">
        <v>133</v>
      </c>
      <c r="E331" s="53">
        <v>11500</v>
      </c>
      <c r="F331" s="31">
        <v>6290.5</v>
      </c>
      <c r="G331" s="31">
        <f t="shared" si="14"/>
        <v>54.7</v>
      </c>
    </row>
    <row r="332" spans="1:7" ht="12.75">
      <c r="A332" s="136"/>
      <c r="B332" s="63"/>
      <c r="C332" s="108" t="s">
        <v>73</v>
      </c>
      <c r="D332" s="52" t="s">
        <v>26</v>
      </c>
      <c r="E332" s="53">
        <v>2000</v>
      </c>
      <c r="F332" s="31">
        <v>1795.85</v>
      </c>
      <c r="G332" s="31">
        <f t="shared" si="14"/>
        <v>89.7925</v>
      </c>
    </row>
    <row r="333" spans="1:7" ht="12.75">
      <c r="A333" s="136"/>
      <c r="B333" s="63"/>
      <c r="C333" s="108" t="s">
        <v>65</v>
      </c>
      <c r="D333" s="52" t="s">
        <v>24</v>
      </c>
      <c r="E333" s="53">
        <v>5000</v>
      </c>
      <c r="F333" s="31">
        <v>4958.68</v>
      </c>
      <c r="G333" s="31">
        <f t="shared" si="14"/>
        <v>99.1736</v>
      </c>
    </row>
    <row r="334" spans="1:7" ht="25.5">
      <c r="A334" s="136"/>
      <c r="B334" s="63"/>
      <c r="C334" s="110">
        <v>4700</v>
      </c>
      <c r="D334" s="83" t="s">
        <v>177</v>
      </c>
      <c r="E334" s="53">
        <v>1000</v>
      </c>
      <c r="F334" s="31">
        <v>0</v>
      </c>
      <c r="G334" s="31">
        <f t="shared" si="14"/>
        <v>0</v>
      </c>
    </row>
    <row r="335" spans="1:7" ht="12.75">
      <c r="A335" s="61"/>
      <c r="B335" s="137"/>
      <c r="C335" s="121"/>
      <c r="D335" s="75"/>
      <c r="E335" s="54"/>
      <c r="F335" s="24"/>
      <c r="G335" s="24"/>
    </row>
    <row r="336" spans="1:7" ht="12.75">
      <c r="A336" s="61"/>
      <c r="B336" s="62">
        <v>85154</v>
      </c>
      <c r="C336" s="106"/>
      <c r="D336" s="79" t="s">
        <v>16</v>
      </c>
      <c r="E336" s="51">
        <f>SUM(E337:E354)</f>
        <v>380500</v>
      </c>
      <c r="F336" s="28">
        <f>SUM(F337:F354)</f>
        <v>373111.01</v>
      </c>
      <c r="G336" s="28">
        <f t="shared" si="14"/>
        <v>98.0580840998686</v>
      </c>
    </row>
    <row r="337" spans="1:7" ht="25.5">
      <c r="A337" s="61"/>
      <c r="B337" s="65"/>
      <c r="C337" s="108" t="s">
        <v>125</v>
      </c>
      <c r="D337" s="85" t="s">
        <v>126</v>
      </c>
      <c r="E337" s="53">
        <v>23255</v>
      </c>
      <c r="F337" s="31">
        <v>23255</v>
      </c>
      <c r="G337" s="31">
        <f t="shared" si="14"/>
        <v>100</v>
      </c>
    </row>
    <row r="338" spans="1:7" ht="25.5">
      <c r="A338" s="61"/>
      <c r="B338" s="65"/>
      <c r="C338" s="108" t="s">
        <v>94</v>
      </c>
      <c r="D338" s="85" t="s">
        <v>95</v>
      </c>
      <c r="E338" s="44">
        <v>79000</v>
      </c>
      <c r="F338" s="30">
        <v>79000</v>
      </c>
      <c r="G338" s="31">
        <f t="shared" si="14"/>
        <v>100</v>
      </c>
    </row>
    <row r="339" spans="1:7" ht="12.75">
      <c r="A339" s="61"/>
      <c r="B339" s="65"/>
      <c r="C339" s="108" t="s">
        <v>76</v>
      </c>
      <c r="D339" s="77" t="s">
        <v>28</v>
      </c>
      <c r="E339" s="44">
        <v>37751</v>
      </c>
      <c r="F339" s="30">
        <v>37751</v>
      </c>
      <c r="G339" s="31">
        <f t="shared" si="14"/>
        <v>100</v>
      </c>
    </row>
    <row r="340" spans="1:7" ht="12.75">
      <c r="A340" s="61"/>
      <c r="B340" s="65"/>
      <c r="C340" s="108" t="s">
        <v>77</v>
      </c>
      <c r="D340" s="77" t="s">
        <v>127</v>
      </c>
      <c r="E340" s="44">
        <v>4086</v>
      </c>
      <c r="F340" s="30">
        <v>4086</v>
      </c>
      <c r="G340" s="31"/>
    </row>
    <row r="341" spans="1:7" ht="12.75">
      <c r="A341" s="61"/>
      <c r="B341" s="65"/>
      <c r="C341" s="108" t="s">
        <v>78</v>
      </c>
      <c r="D341" s="78" t="s">
        <v>30</v>
      </c>
      <c r="E341" s="44">
        <v>10597</v>
      </c>
      <c r="F341" s="30">
        <v>9987.97</v>
      </c>
      <c r="G341" s="31">
        <f t="shared" si="14"/>
        <v>94.25280739832027</v>
      </c>
    </row>
    <row r="342" spans="1:7" ht="12.75">
      <c r="A342" s="61"/>
      <c r="B342" s="65"/>
      <c r="C342" s="108" t="s">
        <v>79</v>
      </c>
      <c r="D342" s="78" t="s">
        <v>40</v>
      </c>
      <c r="E342" s="44">
        <v>1525</v>
      </c>
      <c r="F342" s="30">
        <v>1423.53</v>
      </c>
      <c r="G342" s="31">
        <f t="shared" si="14"/>
        <v>93.34622950819673</v>
      </c>
    </row>
    <row r="343" spans="1:7" ht="12.75">
      <c r="A343" s="61"/>
      <c r="B343" s="65"/>
      <c r="C343" s="108" t="s">
        <v>101</v>
      </c>
      <c r="D343" s="77" t="s">
        <v>67</v>
      </c>
      <c r="E343" s="44">
        <v>1000</v>
      </c>
      <c r="F343" s="30">
        <v>1000</v>
      </c>
      <c r="G343" s="31">
        <f t="shared" si="14"/>
        <v>100</v>
      </c>
    </row>
    <row r="344" spans="1:7" ht="12.75">
      <c r="A344" s="61"/>
      <c r="B344" s="65"/>
      <c r="C344" s="108" t="s">
        <v>141</v>
      </c>
      <c r="D344" s="77" t="s">
        <v>133</v>
      </c>
      <c r="E344" s="44">
        <v>72470</v>
      </c>
      <c r="F344" s="30">
        <v>68161.9</v>
      </c>
      <c r="G344" s="31">
        <f t="shared" si="14"/>
        <v>94.05533324134123</v>
      </c>
    </row>
    <row r="345" spans="1:7" ht="12.75">
      <c r="A345" s="61"/>
      <c r="B345" s="65"/>
      <c r="C345" s="108" t="s">
        <v>73</v>
      </c>
      <c r="D345" s="77" t="s">
        <v>26</v>
      </c>
      <c r="E345" s="44">
        <v>20287</v>
      </c>
      <c r="F345" s="30">
        <v>19694.08</v>
      </c>
      <c r="G345" s="31">
        <f t="shared" si="14"/>
        <v>97.07734016858088</v>
      </c>
    </row>
    <row r="346" spans="1:7" ht="12.75">
      <c r="A346" s="61"/>
      <c r="B346" s="65"/>
      <c r="C346" s="108" t="s">
        <v>80</v>
      </c>
      <c r="D346" s="77" t="s">
        <v>35</v>
      </c>
      <c r="E346" s="44">
        <v>2200</v>
      </c>
      <c r="F346" s="30">
        <v>2145.68</v>
      </c>
      <c r="G346" s="31">
        <f t="shared" si="14"/>
        <v>97.53090909090908</v>
      </c>
    </row>
    <row r="347" spans="1:7" ht="12.75">
      <c r="A347" s="61"/>
      <c r="B347" s="65"/>
      <c r="C347" s="108" t="s">
        <v>72</v>
      </c>
      <c r="D347" s="77" t="s">
        <v>23</v>
      </c>
      <c r="E347" s="44">
        <v>983</v>
      </c>
      <c r="F347" s="30">
        <v>983</v>
      </c>
      <c r="G347" s="31">
        <f t="shared" si="14"/>
        <v>100</v>
      </c>
    </row>
    <row r="348" spans="1:7" ht="12.75">
      <c r="A348" s="61"/>
      <c r="B348" s="64"/>
      <c r="C348" s="109" t="s">
        <v>65</v>
      </c>
      <c r="D348" s="78" t="s">
        <v>24</v>
      </c>
      <c r="E348" s="44">
        <v>75861</v>
      </c>
      <c r="F348" s="30">
        <v>75856.61</v>
      </c>
      <c r="G348" s="31">
        <f t="shared" si="14"/>
        <v>99.9942131002755</v>
      </c>
    </row>
    <row r="349" spans="1:7" ht="25.5">
      <c r="A349" s="61"/>
      <c r="B349" s="64"/>
      <c r="C349" s="101" t="s">
        <v>173</v>
      </c>
      <c r="D349" s="83" t="s">
        <v>174</v>
      </c>
      <c r="E349" s="44">
        <v>1151</v>
      </c>
      <c r="F349" s="30">
        <v>1151</v>
      </c>
      <c r="G349" s="31">
        <f t="shared" si="14"/>
        <v>100</v>
      </c>
    </row>
    <row r="350" spans="1:7" ht="12.75">
      <c r="A350" s="61"/>
      <c r="B350" s="64"/>
      <c r="C350" s="101" t="s">
        <v>175</v>
      </c>
      <c r="D350" s="83" t="s">
        <v>176</v>
      </c>
      <c r="E350" s="44">
        <v>28200</v>
      </c>
      <c r="F350" s="30">
        <v>27332.84</v>
      </c>
      <c r="G350" s="31">
        <f t="shared" si="14"/>
        <v>96.92496453900709</v>
      </c>
    </row>
    <row r="351" spans="1:7" ht="12.75">
      <c r="A351" s="61"/>
      <c r="B351" s="64"/>
      <c r="C351" s="108" t="s">
        <v>84</v>
      </c>
      <c r="D351" s="77" t="s">
        <v>33</v>
      </c>
      <c r="E351" s="44">
        <v>794</v>
      </c>
      <c r="F351" s="30">
        <v>322.4</v>
      </c>
      <c r="G351" s="31">
        <f t="shared" si="14"/>
        <v>40.60453400503778</v>
      </c>
    </row>
    <row r="352" spans="1:7" ht="12.75">
      <c r="A352" s="61"/>
      <c r="B352" s="64"/>
      <c r="C352" s="123">
        <v>4440</v>
      </c>
      <c r="D352" s="77" t="s">
        <v>58</v>
      </c>
      <c r="E352" s="44">
        <v>1340</v>
      </c>
      <c r="F352" s="30">
        <v>1340</v>
      </c>
      <c r="G352" s="31">
        <f t="shared" si="14"/>
        <v>100</v>
      </c>
    </row>
    <row r="353" spans="1:7" ht="25.5">
      <c r="A353" s="61"/>
      <c r="B353" s="64"/>
      <c r="C353" s="110">
        <v>4700</v>
      </c>
      <c r="D353" s="83" t="s">
        <v>177</v>
      </c>
      <c r="E353" s="44">
        <v>5000</v>
      </c>
      <c r="F353" s="30">
        <v>4620</v>
      </c>
      <c r="G353" s="31">
        <f t="shared" si="14"/>
        <v>92.4</v>
      </c>
    </row>
    <row r="354" spans="1:7" ht="38.25">
      <c r="A354" s="61"/>
      <c r="B354" s="64"/>
      <c r="C354" s="101" t="s">
        <v>131</v>
      </c>
      <c r="D354" s="83" t="s">
        <v>165</v>
      </c>
      <c r="E354" s="44">
        <v>15000</v>
      </c>
      <c r="F354" s="30">
        <v>15000</v>
      </c>
      <c r="G354" s="31">
        <f t="shared" si="14"/>
        <v>100</v>
      </c>
    </row>
    <row r="355" spans="1:7" ht="12.75">
      <c r="A355" s="61"/>
      <c r="B355" s="64"/>
      <c r="C355" s="101"/>
      <c r="D355" s="43"/>
      <c r="E355" s="44"/>
      <c r="F355" s="30"/>
      <c r="G355" s="31"/>
    </row>
    <row r="356" spans="1:7" ht="12.75">
      <c r="A356" s="61"/>
      <c r="B356" s="138">
        <v>85195</v>
      </c>
      <c r="C356" s="139"/>
      <c r="D356" s="55" t="s">
        <v>4</v>
      </c>
      <c r="E356" s="51">
        <f>SUM(E357:E358)</f>
        <v>10880</v>
      </c>
      <c r="F356" s="27">
        <f>SUM(F357:F358)</f>
        <v>880</v>
      </c>
      <c r="G356" s="28">
        <f t="shared" si="14"/>
        <v>8.088235294117647</v>
      </c>
    </row>
    <row r="357" spans="1:7" ht="12.75">
      <c r="A357" s="61"/>
      <c r="B357" s="140"/>
      <c r="C357" s="101" t="s">
        <v>73</v>
      </c>
      <c r="D357" s="56" t="s">
        <v>26</v>
      </c>
      <c r="E357" s="44">
        <v>880</v>
      </c>
      <c r="F357" s="30">
        <v>880</v>
      </c>
      <c r="G357" s="31">
        <f t="shared" si="14"/>
        <v>100</v>
      </c>
    </row>
    <row r="358" spans="1:7" ht="38.25">
      <c r="A358" s="61"/>
      <c r="B358" s="140"/>
      <c r="C358" s="101" t="s">
        <v>131</v>
      </c>
      <c r="D358" s="43" t="s">
        <v>165</v>
      </c>
      <c r="E358" s="44">
        <v>10000</v>
      </c>
      <c r="F358" s="30">
        <v>0</v>
      </c>
      <c r="G358" s="31">
        <f t="shared" si="14"/>
        <v>0</v>
      </c>
    </row>
    <row r="359" spans="1:7" ht="13.5" thickBot="1">
      <c r="A359" s="66"/>
      <c r="B359" s="67"/>
      <c r="C359" s="113"/>
      <c r="D359" s="81"/>
      <c r="E359" s="57"/>
      <c r="F359" s="37"/>
      <c r="G359" s="38"/>
    </row>
    <row r="360" spans="1:7" ht="14.25">
      <c r="A360" s="59">
        <v>852</v>
      </c>
      <c r="B360" s="60"/>
      <c r="C360" s="129"/>
      <c r="D360" s="72" t="s">
        <v>149</v>
      </c>
      <c r="E360" s="58">
        <f>E386+E405+E408+E412+E415+E439+E453+E361+E364</f>
        <v>14476080</v>
      </c>
      <c r="F360" s="22">
        <f>F386+F405+F408+F412+F415+F439+F453+F361+F364</f>
        <v>14130444.89</v>
      </c>
      <c r="G360" s="22">
        <f aca="true" t="shared" si="15" ref="G360:G403">(F360*100)/E360</f>
        <v>97.61237082138258</v>
      </c>
    </row>
    <row r="361" spans="1:7" ht="12.75">
      <c r="A361" s="61"/>
      <c r="B361" s="62">
        <v>85202</v>
      </c>
      <c r="C361" s="124"/>
      <c r="D361" s="79" t="s">
        <v>143</v>
      </c>
      <c r="E361" s="51">
        <f>SUM(E362)</f>
        <v>116500</v>
      </c>
      <c r="F361" s="28">
        <f>SUM(F362)</f>
        <v>112800.67</v>
      </c>
      <c r="G361" s="28">
        <f t="shared" si="15"/>
        <v>96.82460944206008</v>
      </c>
    </row>
    <row r="362" spans="1:7" ht="25.5">
      <c r="A362" s="61"/>
      <c r="B362" s="63"/>
      <c r="C362" s="123">
        <v>4330</v>
      </c>
      <c r="D362" s="85" t="s">
        <v>144</v>
      </c>
      <c r="E362" s="53">
        <v>116500</v>
      </c>
      <c r="F362" s="31">
        <v>112800.67</v>
      </c>
      <c r="G362" s="31">
        <f t="shared" si="15"/>
        <v>96.82460944206008</v>
      </c>
    </row>
    <row r="363" spans="1:7" ht="12.75">
      <c r="A363" s="61"/>
      <c r="B363" s="63"/>
      <c r="C363" s="123"/>
      <c r="D363" s="85"/>
      <c r="E363" s="53"/>
      <c r="F363" s="31"/>
      <c r="G363" s="31"/>
    </row>
    <row r="364" spans="1:7" ht="12.75">
      <c r="A364" s="61"/>
      <c r="B364" s="62">
        <v>85203</v>
      </c>
      <c r="C364" s="124"/>
      <c r="D364" s="76" t="s">
        <v>159</v>
      </c>
      <c r="E364" s="51">
        <f>SUM(E365:E384)</f>
        <v>435640</v>
      </c>
      <c r="F364" s="28">
        <f>SUM(F365:F384)</f>
        <v>435640</v>
      </c>
      <c r="G364" s="28">
        <f t="shared" si="15"/>
        <v>100</v>
      </c>
    </row>
    <row r="365" spans="1:7" ht="12.75">
      <c r="A365" s="61"/>
      <c r="B365" s="63"/>
      <c r="C365" s="123">
        <v>4010</v>
      </c>
      <c r="D365" s="85" t="s">
        <v>28</v>
      </c>
      <c r="E365" s="53">
        <v>209508</v>
      </c>
      <c r="F365" s="31">
        <v>209508</v>
      </c>
      <c r="G365" s="31">
        <f t="shared" si="15"/>
        <v>100</v>
      </c>
    </row>
    <row r="366" spans="1:7" ht="12.75">
      <c r="A366" s="61"/>
      <c r="B366" s="63"/>
      <c r="C366" s="123">
        <v>4040</v>
      </c>
      <c r="D366" s="85" t="s">
        <v>29</v>
      </c>
      <c r="E366" s="53">
        <v>5227</v>
      </c>
      <c r="F366" s="31">
        <v>5227</v>
      </c>
      <c r="G366" s="31">
        <f t="shared" si="15"/>
        <v>100</v>
      </c>
    </row>
    <row r="367" spans="1:7" ht="12.75">
      <c r="A367" s="61"/>
      <c r="B367" s="63"/>
      <c r="C367" s="123">
        <v>4110</v>
      </c>
      <c r="D367" s="85" t="s">
        <v>30</v>
      </c>
      <c r="E367" s="53">
        <v>36878</v>
      </c>
      <c r="F367" s="31">
        <v>36878</v>
      </c>
      <c r="G367" s="31">
        <f t="shared" si="15"/>
        <v>100</v>
      </c>
    </row>
    <row r="368" spans="1:7" ht="12.75">
      <c r="A368" s="61"/>
      <c r="B368" s="63"/>
      <c r="C368" s="123">
        <v>4120</v>
      </c>
      <c r="D368" s="85" t="s">
        <v>40</v>
      </c>
      <c r="E368" s="53">
        <v>5181</v>
      </c>
      <c r="F368" s="31">
        <v>5181</v>
      </c>
      <c r="G368" s="31">
        <f t="shared" si="15"/>
        <v>100</v>
      </c>
    </row>
    <row r="369" spans="1:7" ht="12.75">
      <c r="A369" s="61"/>
      <c r="B369" s="63"/>
      <c r="C369" s="123">
        <v>4140</v>
      </c>
      <c r="D369" s="85" t="s">
        <v>67</v>
      </c>
      <c r="E369" s="53">
        <v>4339</v>
      </c>
      <c r="F369" s="31">
        <v>4339</v>
      </c>
      <c r="G369" s="31">
        <f t="shared" si="15"/>
        <v>100</v>
      </c>
    </row>
    <row r="370" spans="1:7" ht="12.75">
      <c r="A370" s="61"/>
      <c r="B370" s="63"/>
      <c r="C370" s="123">
        <v>4170</v>
      </c>
      <c r="D370" s="85" t="s">
        <v>133</v>
      </c>
      <c r="E370" s="53">
        <v>11833</v>
      </c>
      <c r="F370" s="31">
        <v>11833</v>
      </c>
      <c r="G370" s="31">
        <f t="shared" si="15"/>
        <v>100</v>
      </c>
    </row>
    <row r="371" spans="1:7" ht="12.75">
      <c r="A371" s="61"/>
      <c r="B371" s="63"/>
      <c r="C371" s="123">
        <v>4210</v>
      </c>
      <c r="D371" s="85" t="s">
        <v>26</v>
      </c>
      <c r="E371" s="53">
        <v>31701</v>
      </c>
      <c r="F371" s="31">
        <v>31701</v>
      </c>
      <c r="G371" s="31">
        <f t="shared" si="15"/>
        <v>100</v>
      </c>
    </row>
    <row r="372" spans="1:7" ht="12.75">
      <c r="A372" s="61"/>
      <c r="B372" s="63"/>
      <c r="C372" s="110">
        <v>4220</v>
      </c>
      <c r="D372" s="92" t="s">
        <v>186</v>
      </c>
      <c r="E372" s="53">
        <v>2582</v>
      </c>
      <c r="F372" s="31">
        <v>2582</v>
      </c>
      <c r="G372" s="31">
        <f t="shared" si="15"/>
        <v>100</v>
      </c>
    </row>
    <row r="373" spans="1:7" ht="12.75">
      <c r="A373" s="61"/>
      <c r="B373" s="63"/>
      <c r="C373" s="123">
        <v>4260</v>
      </c>
      <c r="D373" s="85" t="s">
        <v>35</v>
      </c>
      <c r="E373" s="53">
        <v>24833</v>
      </c>
      <c r="F373" s="31">
        <v>24833</v>
      </c>
      <c r="G373" s="31">
        <f t="shared" si="15"/>
        <v>100</v>
      </c>
    </row>
    <row r="374" spans="1:7" ht="12.75">
      <c r="A374" s="61"/>
      <c r="B374" s="63"/>
      <c r="C374" s="123">
        <v>4270</v>
      </c>
      <c r="D374" s="85" t="s">
        <v>23</v>
      </c>
      <c r="E374" s="53">
        <v>1595</v>
      </c>
      <c r="F374" s="31">
        <v>1595</v>
      </c>
      <c r="G374" s="31">
        <f t="shared" si="15"/>
        <v>100</v>
      </c>
    </row>
    <row r="375" spans="1:7" ht="12.75">
      <c r="A375" s="61"/>
      <c r="B375" s="63"/>
      <c r="C375" s="110">
        <v>4280</v>
      </c>
      <c r="D375" s="92" t="s">
        <v>170</v>
      </c>
      <c r="E375" s="53">
        <v>340</v>
      </c>
      <c r="F375" s="31">
        <v>340</v>
      </c>
      <c r="G375" s="31">
        <f t="shared" si="15"/>
        <v>100</v>
      </c>
    </row>
    <row r="376" spans="1:7" ht="12.75">
      <c r="A376" s="61"/>
      <c r="B376" s="63"/>
      <c r="C376" s="123">
        <v>4300</v>
      </c>
      <c r="D376" s="85" t="s">
        <v>24</v>
      </c>
      <c r="E376" s="53">
        <v>37085</v>
      </c>
      <c r="F376" s="31">
        <v>37085</v>
      </c>
      <c r="G376" s="31">
        <f t="shared" si="15"/>
        <v>100</v>
      </c>
    </row>
    <row r="377" spans="1:7" ht="12.75">
      <c r="A377" s="61"/>
      <c r="B377" s="63"/>
      <c r="C377" s="123">
        <v>4350</v>
      </c>
      <c r="D377" s="77" t="s">
        <v>187</v>
      </c>
      <c r="E377" s="53">
        <v>590</v>
      </c>
      <c r="F377" s="31">
        <v>590</v>
      </c>
      <c r="G377" s="31">
        <f t="shared" si="15"/>
        <v>100</v>
      </c>
    </row>
    <row r="378" spans="1:7" ht="25.5">
      <c r="A378" s="61"/>
      <c r="B378" s="63"/>
      <c r="C378" s="101" t="s">
        <v>173</v>
      </c>
      <c r="D378" s="92" t="s">
        <v>174</v>
      </c>
      <c r="E378" s="53">
        <v>3002</v>
      </c>
      <c r="F378" s="31">
        <v>3002</v>
      </c>
      <c r="G378" s="31">
        <f t="shared" si="15"/>
        <v>100</v>
      </c>
    </row>
    <row r="379" spans="1:7" ht="12.75">
      <c r="A379" s="61"/>
      <c r="B379" s="63"/>
      <c r="C379" s="101" t="s">
        <v>175</v>
      </c>
      <c r="D379" s="92" t="s">
        <v>176</v>
      </c>
      <c r="E379" s="53">
        <v>51300</v>
      </c>
      <c r="F379" s="31">
        <v>51300</v>
      </c>
      <c r="G379" s="31">
        <f t="shared" si="15"/>
        <v>100</v>
      </c>
    </row>
    <row r="380" spans="1:7" ht="12.75">
      <c r="A380" s="61"/>
      <c r="B380" s="63"/>
      <c r="C380" s="108" t="s">
        <v>84</v>
      </c>
      <c r="D380" s="77" t="s">
        <v>33</v>
      </c>
      <c r="E380" s="53">
        <v>94</v>
      </c>
      <c r="F380" s="31">
        <v>94</v>
      </c>
      <c r="G380" s="31">
        <f t="shared" si="15"/>
        <v>100</v>
      </c>
    </row>
    <row r="381" spans="1:7" ht="12.75">
      <c r="A381" s="61"/>
      <c r="B381" s="63"/>
      <c r="C381" s="108" t="s">
        <v>81</v>
      </c>
      <c r="D381" s="77" t="s">
        <v>36</v>
      </c>
      <c r="E381" s="53">
        <v>288</v>
      </c>
      <c r="F381" s="31">
        <v>288</v>
      </c>
      <c r="G381" s="31">
        <f t="shared" si="15"/>
        <v>100</v>
      </c>
    </row>
    <row r="382" spans="1:7" ht="12.75">
      <c r="A382" s="61"/>
      <c r="B382" s="63"/>
      <c r="C382" s="123">
        <v>4440</v>
      </c>
      <c r="D382" s="85" t="s">
        <v>58</v>
      </c>
      <c r="E382" s="53">
        <v>5623</v>
      </c>
      <c r="F382" s="31">
        <v>5623</v>
      </c>
      <c r="G382" s="31">
        <f t="shared" si="15"/>
        <v>100</v>
      </c>
    </row>
    <row r="383" spans="1:7" ht="25.5">
      <c r="A383" s="61"/>
      <c r="B383" s="63"/>
      <c r="C383" s="110">
        <v>4700</v>
      </c>
      <c r="D383" s="92" t="s">
        <v>177</v>
      </c>
      <c r="E383" s="53">
        <v>2487</v>
      </c>
      <c r="F383" s="31">
        <v>2487</v>
      </c>
      <c r="G383" s="31">
        <f t="shared" si="15"/>
        <v>100</v>
      </c>
    </row>
    <row r="384" spans="1:7" ht="25.5">
      <c r="A384" s="61"/>
      <c r="B384" s="63"/>
      <c r="C384" s="101" t="s">
        <v>180</v>
      </c>
      <c r="D384" s="92" t="s">
        <v>181</v>
      </c>
      <c r="E384" s="53">
        <v>1154</v>
      </c>
      <c r="F384" s="31">
        <v>1154</v>
      </c>
      <c r="G384" s="31">
        <f t="shared" si="15"/>
        <v>100</v>
      </c>
    </row>
    <row r="385" spans="1:7" ht="12.75">
      <c r="A385" s="61"/>
      <c r="B385" s="64"/>
      <c r="C385" s="141"/>
      <c r="D385" s="75"/>
      <c r="E385" s="54"/>
      <c r="F385" s="24"/>
      <c r="G385" s="24"/>
    </row>
    <row r="386" spans="1:7" ht="12.75">
      <c r="A386" s="61"/>
      <c r="B386" s="62">
        <v>85212</v>
      </c>
      <c r="C386" s="124"/>
      <c r="D386" s="79" t="s">
        <v>150</v>
      </c>
      <c r="E386" s="51">
        <f>SUM(E387:E403)</f>
        <v>9360640</v>
      </c>
      <c r="F386" s="28">
        <f>SUM(F387:F403)</f>
        <v>9314363.55</v>
      </c>
      <c r="G386" s="28">
        <f t="shared" si="15"/>
        <v>99.50562728616848</v>
      </c>
    </row>
    <row r="387" spans="1:7" ht="12.75">
      <c r="A387" s="61"/>
      <c r="B387" s="65"/>
      <c r="C387" s="108" t="s">
        <v>75</v>
      </c>
      <c r="D387" s="77" t="s">
        <v>60</v>
      </c>
      <c r="E387" s="53">
        <v>300</v>
      </c>
      <c r="F387" s="31">
        <v>300</v>
      </c>
      <c r="G387" s="31">
        <f t="shared" si="15"/>
        <v>100</v>
      </c>
    </row>
    <row r="388" spans="1:7" ht="12.75">
      <c r="A388" s="61"/>
      <c r="B388" s="64"/>
      <c r="C388" s="108" t="s">
        <v>128</v>
      </c>
      <c r="D388" s="77" t="s">
        <v>68</v>
      </c>
      <c r="E388" s="44">
        <v>8974750</v>
      </c>
      <c r="F388" s="30">
        <v>8936087.41</v>
      </c>
      <c r="G388" s="31">
        <f t="shared" si="15"/>
        <v>99.56920705312126</v>
      </c>
    </row>
    <row r="389" spans="1:7" ht="12.75">
      <c r="A389" s="61"/>
      <c r="B389" s="64"/>
      <c r="C389" s="108" t="s">
        <v>76</v>
      </c>
      <c r="D389" s="77" t="s">
        <v>28</v>
      </c>
      <c r="E389" s="44">
        <v>145000</v>
      </c>
      <c r="F389" s="30">
        <v>144026.66</v>
      </c>
      <c r="G389" s="31">
        <f t="shared" si="15"/>
        <v>99.32873103448276</v>
      </c>
    </row>
    <row r="390" spans="1:7" ht="12.75">
      <c r="A390" s="61"/>
      <c r="B390" s="64"/>
      <c r="C390" s="108" t="s">
        <v>77</v>
      </c>
      <c r="D390" s="77" t="s">
        <v>127</v>
      </c>
      <c r="E390" s="44">
        <v>9100</v>
      </c>
      <c r="F390" s="30">
        <v>9071.97</v>
      </c>
      <c r="G390" s="31">
        <f t="shared" si="15"/>
        <v>99.691978021978</v>
      </c>
    </row>
    <row r="391" spans="1:7" ht="12.75">
      <c r="A391" s="61"/>
      <c r="B391" s="64"/>
      <c r="C391" s="108" t="s">
        <v>78</v>
      </c>
      <c r="D391" s="77" t="s">
        <v>30</v>
      </c>
      <c r="E391" s="44">
        <v>133500</v>
      </c>
      <c r="F391" s="30">
        <v>132623.54</v>
      </c>
      <c r="G391" s="31">
        <f t="shared" si="15"/>
        <v>99.34347565543071</v>
      </c>
    </row>
    <row r="392" spans="1:7" ht="12.75">
      <c r="A392" s="61"/>
      <c r="B392" s="64"/>
      <c r="C392" s="108" t="s">
        <v>79</v>
      </c>
      <c r="D392" s="77" t="s">
        <v>40</v>
      </c>
      <c r="E392" s="44">
        <v>3650</v>
      </c>
      <c r="F392" s="30">
        <v>3599.6</v>
      </c>
      <c r="G392" s="31">
        <f t="shared" si="15"/>
        <v>98.61917808219178</v>
      </c>
    </row>
    <row r="393" spans="1:7" ht="12.75">
      <c r="A393" s="61"/>
      <c r="B393" s="64"/>
      <c r="C393" s="123">
        <v>4140</v>
      </c>
      <c r="D393" s="85" t="s">
        <v>67</v>
      </c>
      <c r="E393" s="44">
        <v>3200</v>
      </c>
      <c r="F393" s="30">
        <v>3165</v>
      </c>
      <c r="G393" s="31">
        <f t="shared" si="15"/>
        <v>98.90625</v>
      </c>
    </row>
    <row r="394" spans="1:7" ht="12.75">
      <c r="A394" s="61"/>
      <c r="B394" s="64"/>
      <c r="C394" s="108" t="s">
        <v>141</v>
      </c>
      <c r="D394" s="77" t="s">
        <v>133</v>
      </c>
      <c r="E394" s="44">
        <v>5850</v>
      </c>
      <c r="F394" s="30">
        <v>5832</v>
      </c>
      <c r="G394" s="31">
        <f t="shared" si="15"/>
        <v>99.6923076923077</v>
      </c>
    </row>
    <row r="395" spans="1:7" ht="12.75">
      <c r="A395" s="61"/>
      <c r="B395" s="64"/>
      <c r="C395" s="108" t="s">
        <v>73</v>
      </c>
      <c r="D395" s="77" t="s">
        <v>26</v>
      </c>
      <c r="E395" s="44">
        <v>22000</v>
      </c>
      <c r="F395" s="30">
        <v>18909.74</v>
      </c>
      <c r="G395" s="31">
        <f t="shared" si="15"/>
        <v>85.95336363636365</v>
      </c>
    </row>
    <row r="396" spans="1:7" ht="12.75">
      <c r="A396" s="61"/>
      <c r="B396" s="64"/>
      <c r="C396" s="108" t="s">
        <v>72</v>
      </c>
      <c r="D396" s="77" t="s">
        <v>23</v>
      </c>
      <c r="E396" s="44">
        <v>600</v>
      </c>
      <c r="F396" s="30">
        <v>573.4</v>
      </c>
      <c r="G396" s="31">
        <f t="shared" si="15"/>
        <v>95.56666666666666</v>
      </c>
    </row>
    <row r="397" spans="1:7" ht="12.75">
      <c r="A397" s="61"/>
      <c r="B397" s="64"/>
      <c r="C397" s="110">
        <v>4280</v>
      </c>
      <c r="D397" s="92" t="s">
        <v>170</v>
      </c>
      <c r="E397" s="44">
        <v>180</v>
      </c>
      <c r="F397" s="30">
        <v>180</v>
      </c>
      <c r="G397" s="31">
        <f t="shared" si="15"/>
        <v>100</v>
      </c>
    </row>
    <row r="398" spans="1:7" ht="12.75">
      <c r="A398" s="61"/>
      <c r="B398" s="64"/>
      <c r="C398" s="108" t="s">
        <v>65</v>
      </c>
      <c r="D398" s="77" t="s">
        <v>24</v>
      </c>
      <c r="E398" s="44">
        <v>47770</v>
      </c>
      <c r="F398" s="30">
        <v>46143.19</v>
      </c>
      <c r="G398" s="31">
        <f t="shared" si="15"/>
        <v>96.59449445258531</v>
      </c>
    </row>
    <row r="399" spans="1:7" ht="25.5">
      <c r="A399" s="61"/>
      <c r="B399" s="64"/>
      <c r="C399" s="101" t="s">
        <v>173</v>
      </c>
      <c r="D399" s="92" t="s">
        <v>174</v>
      </c>
      <c r="E399" s="44">
        <v>6000</v>
      </c>
      <c r="F399" s="30">
        <v>5514.05</v>
      </c>
      <c r="G399" s="31">
        <f t="shared" si="15"/>
        <v>91.90083333333334</v>
      </c>
    </row>
    <row r="400" spans="1:7" ht="12.75">
      <c r="A400" s="61"/>
      <c r="B400" s="64"/>
      <c r="C400" s="108" t="s">
        <v>84</v>
      </c>
      <c r="D400" s="77" t="s">
        <v>33</v>
      </c>
      <c r="E400" s="44">
        <v>180</v>
      </c>
      <c r="F400" s="30">
        <v>179.1</v>
      </c>
      <c r="G400" s="31">
        <f t="shared" si="15"/>
        <v>99.5</v>
      </c>
    </row>
    <row r="401" spans="1:7" ht="12.75">
      <c r="A401" s="61"/>
      <c r="B401" s="64"/>
      <c r="C401" s="108" t="s">
        <v>85</v>
      </c>
      <c r="D401" s="77" t="s">
        <v>58</v>
      </c>
      <c r="E401" s="44">
        <v>4560</v>
      </c>
      <c r="F401" s="30">
        <v>4560</v>
      </c>
      <c r="G401" s="31">
        <f t="shared" si="15"/>
        <v>100</v>
      </c>
    </row>
    <row r="402" spans="1:7" ht="25.5">
      <c r="A402" s="61"/>
      <c r="B402" s="64"/>
      <c r="C402" s="110">
        <v>4700</v>
      </c>
      <c r="D402" s="92" t="s">
        <v>177</v>
      </c>
      <c r="E402" s="44">
        <v>1000</v>
      </c>
      <c r="F402" s="30">
        <v>1000</v>
      </c>
      <c r="G402" s="31">
        <f t="shared" si="15"/>
        <v>100</v>
      </c>
    </row>
    <row r="403" spans="1:7" ht="25.5">
      <c r="A403" s="61"/>
      <c r="B403" s="64"/>
      <c r="C403" s="101" t="s">
        <v>180</v>
      </c>
      <c r="D403" s="92" t="s">
        <v>181</v>
      </c>
      <c r="E403" s="44">
        <v>3000</v>
      </c>
      <c r="F403" s="30">
        <v>2597.89</v>
      </c>
      <c r="G403" s="31">
        <f t="shared" si="15"/>
        <v>86.59633333333333</v>
      </c>
    </row>
    <row r="404" spans="1:7" ht="12.75">
      <c r="A404" s="61"/>
      <c r="B404" s="64"/>
      <c r="C404" s="108"/>
      <c r="D404" s="77"/>
      <c r="E404" s="44"/>
      <c r="F404" s="30"/>
      <c r="G404" s="31"/>
    </row>
    <row r="405" spans="1:7" ht="25.5">
      <c r="A405" s="61"/>
      <c r="B405" s="62">
        <v>85213</v>
      </c>
      <c r="C405" s="106"/>
      <c r="D405" s="76" t="s">
        <v>111</v>
      </c>
      <c r="E405" s="51">
        <f>SUM(E406)</f>
        <v>61500</v>
      </c>
      <c r="F405" s="28">
        <f>SUM(F406)</f>
        <v>60117.03</v>
      </c>
      <c r="G405" s="28">
        <f>(F405*100)/E405</f>
        <v>97.75126829268292</v>
      </c>
    </row>
    <row r="406" spans="1:7" ht="12.75">
      <c r="A406" s="61"/>
      <c r="B406" s="64"/>
      <c r="C406" s="108" t="s">
        <v>112</v>
      </c>
      <c r="D406" s="77" t="s">
        <v>113</v>
      </c>
      <c r="E406" s="44">
        <v>61500</v>
      </c>
      <c r="F406" s="30">
        <v>60117.03</v>
      </c>
      <c r="G406" s="31">
        <f>(F406*100)/E406</f>
        <v>97.75126829268292</v>
      </c>
    </row>
    <row r="407" spans="1:7" ht="12.75">
      <c r="A407" s="61"/>
      <c r="B407" s="64"/>
      <c r="C407" s="141"/>
      <c r="D407" s="80"/>
      <c r="E407" s="44"/>
      <c r="F407" s="30"/>
      <c r="G407" s="31"/>
    </row>
    <row r="408" spans="1:7" ht="12.75">
      <c r="A408" s="61"/>
      <c r="B408" s="62">
        <v>85214</v>
      </c>
      <c r="C408" s="124"/>
      <c r="D408" s="79" t="s">
        <v>151</v>
      </c>
      <c r="E408" s="51">
        <f>SUM(E409:E410)</f>
        <v>1098500</v>
      </c>
      <c r="F408" s="28">
        <f>SUM(F409:F410)</f>
        <v>1009934.3099999999</v>
      </c>
      <c r="G408" s="28">
        <f>(F408*100)/E408</f>
        <v>91.93757942649067</v>
      </c>
    </row>
    <row r="409" spans="1:7" ht="12.75">
      <c r="A409" s="61"/>
      <c r="B409" s="64"/>
      <c r="C409" s="141">
        <v>3110</v>
      </c>
      <c r="D409" s="80" t="s">
        <v>68</v>
      </c>
      <c r="E409" s="44">
        <v>1088500</v>
      </c>
      <c r="F409" s="30">
        <v>1004359.21</v>
      </c>
      <c r="G409" s="31">
        <f>(F409*100)/E409</f>
        <v>92.27002388608176</v>
      </c>
    </row>
    <row r="410" spans="1:7" ht="12.75">
      <c r="A410" s="61"/>
      <c r="B410" s="64"/>
      <c r="C410" s="141">
        <v>4300</v>
      </c>
      <c r="D410" s="77" t="s">
        <v>24</v>
      </c>
      <c r="E410" s="44">
        <v>10000</v>
      </c>
      <c r="F410" s="30">
        <v>5575.1</v>
      </c>
      <c r="G410" s="31">
        <f>(F410*100)/E410</f>
        <v>55.751</v>
      </c>
    </row>
    <row r="411" spans="1:7" ht="12.75">
      <c r="A411" s="61"/>
      <c r="B411" s="64"/>
      <c r="C411" s="141"/>
      <c r="D411" s="80"/>
      <c r="E411" s="44"/>
      <c r="F411" s="30"/>
      <c r="G411" s="31"/>
    </row>
    <row r="412" spans="1:7" ht="12.75">
      <c r="A412" s="61"/>
      <c r="B412" s="62">
        <v>85215</v>
      </c>
      <c r="C412" s="124"/>
      <c r="D412" s="76" t="s">
        <v>47</v>
      </c>
      <c r="E412" s="51">
        <f>SUM(E413)</f>
        <v>900000</v>
      </c>
      <c r="F412" s="28">
        <f>SUM(F413)</f>
        <v>771998.42</v>
      </c>
      <c r="G412" s="28">
        <f>(F412*100)/E412</f>
        <v>85.77760222222223</v>
      </c>
    </row>
    <row r="413" spans="1:7" ht="12.75">
      <c r="A413" s="61"/>
      <c r="B413" s="64"/>
      <c r="C413" s="141">
        <v>3110</v>
      </c>
      <c r="D413" s="80" t="s">
        <v>68</v>
      </c>
      <c r="E413" s="44">
        <v>900000</v>
      </c>
      <c r="F413" s="30">
        <v>771998.42</v>
      </c>
      <c r="G413" s="31">
        <f>(F413*100)/E413</f>
        <v>85.77760222222223</v>
      </c>
    </row>
    <row r="414" spans="1:7" ht="12.75">
      <c r="A414" s="61"/>
      <c r="B414" s="64"/>
      <c r="C414" s="141"/>
      <c r="D414" s="78"/>
      <c r="E414" s="44"/>
      <c r="F414" s="30"/>
      <c r="G414" s="31"/>
    </row>
    <row r="415" spans="1:7" ht="12.75">
      <c r="A415" s="61"/>
      <c r="B415" s="62">
        <v>85219</v>
      </c>
      <c r="C415" s="124"/>
      <c r="D415" s="79" t="s">
        <v>17</v>
      </c>
      <c r="E415" s="51">
        <f>SUM(E416:E437)</f>
        <v>1209300</v>
      </c>
      <c r="F415" s="28">
        <f>SUM(F416:F437)</f>
        <v>1205803.32</v>
      </c>
      <c r="G415" s="28">
        <f aca="true" t="shared" si="16" ref="G415:G437">(F415*100)/E415</f>
        <v>99.71085090548252</v>
      </c>
    </row>
    <row r="416" spans="1:7" ht="12.75">
      <c r="A416" s="61"/>
      <c r="B416" s="65"/>
      <c r="C416" s="108" t="s">
        <v>75</v>
      </c>
      <c r="D416" s="77" t="s">
        <v>60</v>
      </c>
      <c r="E416" s="53">
        <v>1250</v>
      </c>
      <c r="F416" s="31">
        <v>1223.79</v>
      </c>
      <c r="G416" s="31">
        <f t="shared" si="16"/>
        <v>97.9032</v>
      </c>
    </row>
    <row r="417" spans="1:7" ht="12.75">
      <c r="A417" s="61"/>
      <c r="B417" s="64"/>
      <c r="C417" s="108" t="s">
        <v>76</v>
      </c>
      <c r="D417" s="77" t="s">
        <v>28</v>
      </c>
      <c r="E417" s="44">
        <v>739748</v>
      </c>
      <c r="F417" s="30">
        <v>739625.83</v>
      </c>
      <c r="G417" s="31">
        <f t="shared" si="16"/>
        <v>99.98348491648507</v>
      </c>
    </row>
    <row r="418" spans="1:7" ht="12.75">
      <c r="A418" s="61"/>
      <c r="B418" s="64"/>
      <c r="C418" s="108" t="s">
        <v>77</v>
      </c>
      <c r="D418" s="77" t="s">
        <v>29</v>
      </c>
      <c r="E418" s="44">
        <v>55083</v>
      </c>
      <c r="F418" s="30">
        <v>55083</v>
      </c>
      <c r="G418" s="31">
        <f t="shared" si="16"/>
        <v>100</v>
      </c>
    </row>
    <row r="419" spans="1:7" ht="12.75">
      <c r="A419" s="61"/>
      <c r="B419" s="64"/>
      <c r="C419" s="108" t="s">
        <v>78</v>
      </c>
      <c r="D419" s="77" t="s">
        <v>30</v>
      </c>
      <c r="E419" s="44">
        <v>134877</v>
      </c>
      <c r="F419" s="30">
        <v>134877</v>
      </c>
      <c r="G419" s="31">
        <f t="shared" si="16"/>
        <v>100</v>
      </c>
    </row>
    <row r="420" spans="1:7" ht="12.75">
      <c r="A420" s="61"/>
      <c r="B420" s="64"/>
      <c r="C420" s="108" t="s">
        <v>79</v>
      </c>
      <c r="D420" s="77" t="s">
        <v>40</v>
      </c>
      <c r="E420" s="44">
        <v>18992</v>
      </c>
      <c r="F420" s="30">
        <v>18989.47</v>
      </c>
      <c r="G420" s="31">
        <f t="shared" si="16"/>
        <v>99.98667860151643</v>
      </c>
    </row>
    <row r="421" spans="1:7" ht="12.75">
      <c r="A421" s="61"/>
      <c r="B421" s="64"/>
      <c r="C421" s="108" t="s">
        <v>101</v>
      </c>
      <c r="D421" s="77" t="s">
        <v>67</v>
      </c>
      <c r="E421" s="44">
        <v>18400</v>
      </c>
      <c r="F421" s="30">
        <v>18206</v>
      </c>
      <c r="G421" s="31">
        <f t="shared" si="16"/>
        <v>98.94565217391305</v>
      </c>
    </row>
    <row r="422" spans="1:7" ht="12.75">
      <c r="A422" s="61"/>
      <c r="B422" s="64"/>
      <c r="C422" s="108" t="s">
        <v>141</v>
      </c>
      <c r="D422" s="77" t="s">
        <v>133</v>
      </c>
      <c r="E422" s="44">
        <v>25245</v>
      </c>
      <c r="F422" s="30">
        <v>25111.55</v>
      </c>
      <c r="G422" s="31">
        <f t="shared" si="16"/>
        <v>99.47138047138047</v>
      </c>
    </row>
    <row r="423" spans="1:7" ht="12.75">
      <c r="A423" s="61"/>
      <c r="B423" s="64"/>
      <c r="C423" s="108" t="s">
        <v>73</v>
      </c>
      <c r="D423" s="77" t="s">
        <v>26</v>
      </c>
      <c r="E423" s="44">
        <v>82327</v>
      </c>
      <c r="F423" s="30">
        <v>80607.32</v>
      </c>
      <c r="G423" s="31">
        <f t="shared" si="16"/>
        <v>97.91115915799192</v>
      </c>
    </row>
    <row r="424" spans="1:7" ht="12.75">
      <c r="A424" s="61"/>
      <c r="B424" s="64"/>
      <c r="C424" s="108" t="s">
        <v>80</v>
      </c>
      <c r="D424" s="77" t="s">
        <v>35</v>
      </c>
      <c r="E424" s="44">
        <v>21270</v>
      </c>
      <c r="F424" s="30">
        <v>21267.79</v>
      </c>
      <c r="G424" s="31">
        <f t="shared" si="16"/>
        <v>99.9896097790315</v>
      </c>
    </row>
    <row r="425" spans="1:7" ht="12.75">
      <c r="A425" s="61"/>
      <c r="B425" s="64"/>
      <c r="C425" s="108" t="s">
        <v>72</v>
      </c>
      <c r="D425" s="77" t="s">
        <v>23</v>
      </c>
      <c r="E425" s="44">
        <v>4626</v>
      </c>
      <c r="F425" s="30">
        <v>4625.19</v>
      </c>
      <c r="G425" s="31">
        <f t="shared" si="16"/>
        <v>99.98249027237352</v>
      </c>
    </row>
    <row r="426" spans="1:7" ht="12.75">
      <c r="A426" s="61"/>
      <c r="B426" s="64"/>
      <c r="C426" s="110">
        <v>4280</v>
      </c>
      <c r="D426" s="92" t="s">
        <v>170</v>
      </c>
      <c r="E426" s="44">
        <v>1500</v>
      </c>
      <c r="F426" s="30">
        <v>1170</v>
      </c>
      <c r="G426" s="31">
        <f t="shared" si="16"/>
        <v>78</v>
      </c>
    </row>
    <row r="427" spans="1:7" ht="12.75">
      <c r="A427" s="61"/>
      <c r="B427" s="64"/>
      <c r="C427" s="108" t="s">
        <v>65</v>
      </c>
      <c r="D427" s="77" t="s">
        <v>24</v>
      </c>
      <c r="E427" s="44">
        <v>31535</v>
      </c>
      <c r="F427" s="30">
        <v>30899.93</v>
      </c>
      <c r="G427" s="31">
        <f t="shared" si="16"/>
        <v>97.98614238148089</v>
      </c>
    </row>
    <row r="428" spans="1:7" ht="12.75">
      <c r="A428" s="61"/>
      <c r="B428" s="64"/>
      <c r="C428" s="123">
        <v>4350</v>
      </c>
      <c r="D428" s="77" t="s">
        <v>187</v>
      </c>
      <c r="E428" s="44">
        <v>1520</v>
      </c>
      <c r="F428" s="30">
        <v>1514.38</v>
      </c>
      <c r="G428" s="31">
        <f t="shared" si="16"/>
        <v>99.63026315789473</v>
      </c>
    </row>
    <row r="429" spans="1:7" ht="25.5">
      <c r="A429" s="61"/>
      <c r="B429" s="64"/>
      <c r="C429" s="101" t="s">
        <v>171</v>
      </c>
      <c r="D429" s="92" t="s">
        <v>172</v>
      </c>
      <c r="E429" s="44">
        <v>10870</v>
      </c>
      <c r="F429" s="30">
        <v>10569.8</v>
      </c>
      <c r="G429" s="31">
        <f t="shared" si="16"/>
        <v>97.23827046918123</v>
      </c>
    </row>
    <row r="430" spans="1:7" ht="25.5">
      <c r="A430" s="61"/>
      <c r="B430" s="64"/>
      <c r="C430" s="101" t="s">
        <v>173</v>
      </c>
      <c r="D430" s="92" t="s">
        <v>174</v>
      </c>
      <c r="E430" s="44">
        <v>6200</v>
      </c>
      <c r="F430" s="30">
        <v>6178.55</v>
      </c>
      <c r="G430" s="31">
        <f t="shared" si="16"/>
        <v>99.65403225806452</v>
      </c>
    </row>
    <row r="431" spans="1:7" ht="12.75">
      <c r="A431" s="61"/>
      <c r="B431" s="64"/>
      <c r="C431" s="101" t="s">
        <v>175</v>
      </c>
      <c r="D431" s="92" t="s">
        <v>176</v>
      </c>
      <c r="E431" s="44">
        <v>8552</v>
      </c>
      <c r="F431" s="30">
        <v>8551.32</v>
      </c>
      <c r="G431" s="31">
        <f t="shared" si="16"/>
        <v>99.99204864359214</v>
      </c>
    </row>
    <row r="432" spans="1:7" ht="12.75">
      <c r="A432" s="61"/>
      <c r="B432" s="64"/>
      <c r="C432" s="108" t="s">
        <v>84</v>
      </c>
      <c r="D432" s="77" t="s">
        <v>33</v>
      </c>
      <c r="E432" s="44">
        <v>1451</v>
      </c>
      <c r="F432" s="30">
        <v>1450.3</v>
      </c>
      <c r="G432" s="31">
        <f t="shared" si="16"/>
        <v>99.95175740868366</v>
      </c>
    </row>
    <row r="433" spans="1:7" ht="12.75">
      <c r="A433" s="61"/>
      <c r="B433" s="64"/>
      <c r="C433" s="108" t="s">
        <v>81</v>
      </c>
      <c r="D433" s="77" t="s">
        <v>36</v>
      </c>
      <c r="E433" s="44">
        <v>390</v>
      </c>
      <c r="F433" s="30">
        <v>389.8</v>
      </c>
      <c r="G433" s="31">
        <f t="shared" si="16"/>
        <v>99.94871794871794</v>
      </c>
    </row>
    <row r="434" spans="1:7" ht="12.75">
      <c r="A434" s="61"/>
      <c r="B434" s="64"/>
      <c r="C434" s="108" t="s">
        <v>85</v>
      </c>
      <c r="D434" s="77" t="s">
        <v>58</v>
      </c>
      <c r="E434" s="44">
        <v>17700</v>
      </c>
      <c r="F434" s="30">
        <v>17700</v>
      </c>
      <c r="G434" s="31">
        <f t="shared" si="16"/>
        <v>100</v>
      </c>
    </row>
    <row r="435" spans="1:7" ht="25.5">
      <c r="A435" s="61"/>
      <c r="B435" s="64"/>
      <c r="C435" s="110">
        <v>4700</v>
      </c>
      <c r="D435" s="92" t="s">
        <v>177</v>
      </c>
      <c r="E435" s="44">
        <v>14279</v>
      </c>
      <c r="F435" s="30">
        <v>14279</v>
      </c>
      <c r="G435" s="31">
        <f t="shared" si="16"/>
        <v>100</v>
      </c>
    </row>
    <row r="436" spans="1:7" ht="25.5">
      <c r="A436" s="61"/>
      <c r="B436" s="64"/>
      <c r="C436" s="110">
        <v>4740</v>
      </c>
      <c r="D436" s="83" t="s">
        <v>179</v>
      </c>
      <c r="E436" s="44">
        <v>3000</v>
      </c>
      <c r="F436" s="30">
        <v>3000</v>
      </c>
      <c r="G436" s="31">
        <f t="shared" si="16"/>
        <v>100</v>
      </c>
    </row>
    <row r="437" spans="1:7" ht="25.5">
      <c r="A437" s="61"/>
      <c r="B437" s="64"/>
      <c r="C437" s="101" t="s">
        <v>180</v>
      </c>
      <c r="D437" s="92" t="s">
        <v>181</v>
      </c>
      <c r="E437" s="44">
        <v>10485</v>
      </c>
      <c r="F437" s="30">
        <v>10483.3</v>
      </c>
      <c r="G437" s="31">
        <f t="shared" si="16"/>
        <v>99.98378636146876</v>
      </c>
    </row>
    <row r="438" spans="1:7" ht="12.75">
      <c r="A438" s="61"/>
      <c r="B438" s="64"/>
      <c r="C438" s="141"/>
      <c r="D438" s="78"/>
      <c r="E438" s="44"/>
      <c r="F438" s="30"/>
      <c r="G438" s="31"/>
    </row>
    <row r="439" spans="1:7" ht="12.75">
      <c r="A439" s="61"/>
      <c r="B439" s="62">
        <v>85228</v>
      </c>
      <c r="C439" s="124"/>
      <c r="D439" s="79" t="s">
        <v>69</v>
      </c>
      <c r="E439" s="51">
        <f>SUM(E440:E451)</f>
        <v>416000</v>
      </c>
      <c r="F439" s="28">
        <f>SUM(F440:F451)</f>
        <v>412330.16</v>
      </c>
      <c r="G439" s="28">
        <f aca="true" t="shared" si="17" ref="G439:G451">(F439*100)/E439</f>
        <v>99.11782692307692</v>
      </c>
    </row>
    <row r="440" spans="1:7" ht="12.75">
      <c r="A440" s="61"/>
      <c r="B440" s="64"/>
      <c r="C440" s="141">
        <v>3110</v>
      </c>
      <c r="D440" s="78" t="s">
        <v>68</v>
      </c>
      <c r="E440" s="44">
        <v>339000</v>
      </c>
      <c r="F440" s="30">
        <v>335330.16</v>
      </c>
      <c r="G440" s="31">
        <f t="shared" si="17"/>
        <v>98.91745132743361</v>
      </c>
    </row>
    <row r="441" spans="1:7" ht="12.75">
      <c r="A441" s="61"/>
      <c r="B441" s="64"/>
      <c r="C441" s="108" t="s">
        <v>76</v>
      </c>
      <c r="D441" s="77" t="s">
        <v>28</v>
      </c>
      <c r="E441" s="44">
        <v>30505</v>
      </c>
      <c r="F441" s="30">
        <v>30505</v>
      </c>
      <c r="G441" s="31">
        <f t="shared" si="17"/>
        <v>100</v>
      </c>
    </row>
    <row r="442" spans="1:7" ht="12.75">
      <c r="A442" s="61"/>
      <c r="B442" s="64"/>
      <c r="C442" s="108" t="s">
        <v>77</v>
      </c>
      <c r="D442" s="77" t="s">
        <v>29</v>
      </c>
      <c r="E442" s="44">
        <v>7051</v>
      </c>
      <c r="F442" s="30">
        <v>7051</v>
      </c>
      <c r="G442" s="31">
        <f t="shared" si="17"/>
        <v>100</v>
      </c>
    </row>
    <row r="443" spans="1:7" ht="12.75">
      <c r="A443" s="61"/>
      <c r="B443" s="64"/>
      <c r="C443" s="108" t="s">
        <v>78</v>
      </c>
      <c r="D443" s="77" t="s">
        <v>30</v>
      </c>
      <c r="E443" s="44">
        <v>6513</v>
      </c>
      <c r="F443" s="30">
        <v>6513</v>
      </c>
      <c r="G443" s="31">
        <f t="shared" si="17"/>
        <v>100</v>
      </c>
    </row>
    <row r="444" spans="1:7" ht="12.75">
      <c r="A444" s="61"/>
      <c r="B444" s="64"/>
      <c r="C444" s="108" t="s">
        <v>79</v>
      </c>
      <c r="D444" s="77" t="s">
        <v>40</v>
      </c>
      <c r="E444" s="44">
        <v>915</v>
      </c>
      <c r="F444" s="30">
        <v>915</v>
      </c>
      <c r="G444" s="31">
        <f t="shared" si="17"/>
        <v>100</v>
      </c>
    </row>
    <row r="445" spans="1:7" ht="12.75">
      <c r="A445" s="61"/>
      <c r="B445" s="64"/>
      <c r="C445" s="108" t="s">
        <v>101</v>
      </c>
      <c r="D445" s="77" t="s">
        <v>67</v>
      </c>
      <c r="E445" s="44">
        <v>775</v>
      </c>
      <c r="F445" s="30">
        <v>775</v>
      </c>
      <c r="G445" s="31">
        <f t="shared" si="17"/>
        <v>100</v>
      </c>
    </row>
    <row r="446" spans="1:7" ht="12.75">
      <c r="A446" s="61"/>
      <c r="B446" s="64"/>
      <c r="C446" s="108" t="s">
        <v>141</v>
      </c>
      <c r="D446" s="77" t="s">
        <v>133</v>
      </c>
      <c r="E446" s="44">
        <v>28688</v>
      </c>
      <c r="F446" s="30">
        <v>28688</v>
      </c>
      <c r="G446" s="31">
        <f t="shared" si="17"/>
        <v>100</v>
      </c>
    </row>
    <row r="447" spans="1:7" ht="12.75">
      <c r="A447" s="61"/>
      <c r="B447" s="64"/>
      <c r="C447" s="108" t="s">
        <v>73</v>
      </c>
      <c r="D447" s="77" t="s">
        <v>26</v>
      </c>
      <c r="E447" s="44">
        <v>489</v>
      </c>
      <c r="F447" s="30">
        <v>489</v>
      </c>
      <c r="G447" s="31">
        <f t="shared" si="17"/>
        <v>100</v>
      </c>
    </row>
    <row r="448" spans="1:7" ht="12.75">
      <c r="A448" s="61"/>
      <c r="B448" s="64"/>
      <c r="C448" s="108" t="s">
        <v>65</v>
      </c>
      <c r="D448" s="77" t="s">
        <v>24</v>
      </c>
      <c r="E448" s="44">
        <v>110</v>
      </c>
      <c r="F448" s="30">
        <v>110</v>
      </c>
      <c r="G448" s="31">
        <f t="shared" si="17"/>
        <v>100</v>
      </c>
    </row>
    <row r="449" spans="1:7" ht="12.75">
      <c r="A449" s="61"/>
      <c r="B449" s="64"/>
      <c r="C449" s="108" t="s">
        <v>84</v>
      </c>
      <c r="D449" s="77" t="s">
        <v>33</v>
      </c>
      <c r="E449" s="44">
        <v>367</v>
      </c>
      <c r="F449" s="30">
        <v>367</v>
      </c>
      <c r="G449" s="31">
        <f t="shared" si="17"/>
        <v>100</v>
      </c>
    </row>
    <row r="450" spans="1:7" ht="12.75">
      <c r="A450" s="61"/>
      <c r="B450" s="64"/>
      <c r="C450" s="108" t="s">
        <v>85</v>
      </c>
      <c r="D450" s="77" t="s">
        <v>58</v>
      </c>
      <c r="E450" s="44">
        <v>1000</v>
      </c>
      <c r="F450" s="30">
        <v>1000</v>
      </c>
      <c r="G450" s="31">
        <f t="shared" si="17"/>
        <v>100</v>
      </c>
    </row>
    <row r="451" spans="1:7" ht="25.5">
      <c r="A451" s="61"/>
      <c r="B451" s="64"/>
      <c r="C451" s="108" t="s">
        <v>192</v>
      </c>
      <c r="D451" s="92" t="s">
        <v>177</v>
      </c>
      <c r="E451" s="44">
        <v>587</v>
      </c>
      <c r="F451" s="30">
        <v>587</v>
      </c>
      <c r="G451" s="31">
        <f t="shared" si="17"/>
        <v>100</v>
      </c>
    </row>
    <row r="452" spans="1:7" ht="12.75">
      <c r="A452" s="61"/>
      <c r="B452" s="64"/>
      <c r="C452" s="141"/>
      <c r="D452" s="78"/>
      <c r="E452" s="44"/>
      <c r="F452" s="30"/>
      <c r="G452" s="31"/>
    </row>
    <row r="453" spans="1:7" ht="12.75">
      <c r="A453" s="61"/>
      <c r="B453" s="62">
        <v>85295</v>
      </c>
      <c r="C453" s="124"/>
      <c r="D453" s="79" t="s">
        <v>4</v>
      </c>
      <c r="E453" s="51">
        <f>SUM(E454:E456)</f>
        <v>878000</v>
      </c>
      <c r="F453" s="28">
        <f>SUM(F454:F456)</f>
        <v>807457.43</v>
      </c>
      <c r="G453" s="28">
        <f>(F453*100)/E453</f>
        <v>91.96553872437357</v>
      </c>
    </row>
    <row r="454" spans="1:7" ht="12.75">
      <c r="A454" s="61"/>
      <c r="B454" s="64"/>
      <c r="C454" s="141">
        <v>3110</v>
      </c>
      <c r="D454" s="80" t="s">
        <v>68</v>
      </c>
      <c r="E454" s="44">
        <v>655000</v>
      </c>
      <c r="F454" s="30">
        <v>644570.53</v>
      </c>
      <c r="G454" s="31">
        <f>(F454*100)/E454</f>
        <v>98.40771450381679</v>
      </c>
    </row>
    <row r="455" spans="1:7" ht="12.75">
      <c r="A455" s="61"/>
      <c r="B455" s="64"/>
      <c r="C455" s="108" t="s">
        <v>73</v>
      </c>
      <c r="D455" s="77" t="s">
        <v>26</v>
      </c>
      <c r="E455" s="44">
        <v>164000</v>
      </c>
      <c r="F455" s="30">
        <v>162886.9</v>
      </c>
      <c r="G455" s="31">
        <f>(F455*100)/E455</f>
        <v>99.32128048780488</v>
      </c>
    </row>
    <row r="456" spans="1:7" ht="12.75">
      <c r="A456" s="61"/>
      <c r="B456" s="161"/>
      <c r="C456" s="162" t="s">
        <v>87</v>
      </c>
      <c r="D456" s="77" t="s">
        <v>21</v>
      </c>
      <c r="E456" s="163">
        <v>59000</v>
      </c>
      <c r="F456" s="154">
        <v>0</v>
      </c>
      <c r="G456" s="155">
        <f>(F456*100)/E456</f>
        <v>0</v>
      </c>
    </row>
    <row r="457" spans="1:7" ht="13.5" thickBot="1">
      <c r="A457" s="66"/>
      <c r="B457" s="67"/>
      <c r="C457" s="142"/>
      <c r="D457" s="81"/>
      <c r="E457" s="57"/>
      <c r="F457" s="37"/>
      <c r="G457" s="38"/>
    </row>
    <row r="458" spans="1:7" ht="14.25">
      <c r="A458" s="120">
        <v>854</v>
      </c>
      <c r="B458" s="60"/>
      <c r="C458" s="129"/>
      <c r="D458" s="72" t="s">
        <v>48</v>
      </c>
      <c r="E458" s="58">
        <f>SUM(E459+E466)</f>
        <v>292213</v>
      </c>
      <c r="F458" s="22">
        <f>SUM(F459+F466)</f>
        <v>280201.58</v>
      </c>
      <c r="G458" s="22">
        <f aca="true" t="shared" si="18" ref="G458:G464">(F458*100)/E458</f>
        <v>95.88949841382826</v>
      </c>
    </row>
    <row r="459" spans="1:7" ht="12.75">
      <c r="A459" s="61"/>
      <c r="B459" s="62">
        <v>85401</v>
      </c>
      <c r="C459" s="124"/>
      <c r="D459" s="79" t="s">
        <v>49</v>
      </c>
      <c r="E459" s="51">
        <f>SUM(E460:E464)</f>
        <v>100354</v>
      </c>
      <c r="F459" s="28">
        <f>SUM(F460:F464)</f>
        <v>92345.48</v>
      </c>
      <c r="G459" s="28">
        <f t="shared" si="18"/>
        <v>92.01973015525041</v>
      </c>
    </row>
    <row r="460" spans="1:7" ht="12.75">
      <c r="A460" s="61"/>
      <c r="B460" s="64"/>
      <c r="C460" s="108" t="s">
        <v>76</v>
      </c>
      <c r="D460" s="77" t="s">
        <v>28</v>
      </c>
      <c r="E460" s="44">
        <v>72100</v>
      </c>
      <c r="F460" s="30">
        <v>66955.3</v>
      </c>
      <c r="G460" s="31">
        <f t="shared" si="18"/>
        <v>92.86449375866852</v>
      </c>
    </row>
    <row r="461" spans="1:7" ht="12.75">
      <c r="A461" s="61"/>
      <c r="B461" s="64"/>
      <c r="C461" s="108" t="s">
        <v>77</v>
      </c>
      <c r="D461" s="77" t="s">
        <v>29</v>
      </c>
      <c r="E461" s="44">
        <v>6135</v>
      </c>
      <c r="F461" s="30">
        <v>6074.07</v>
      </c>
      <c r="G461" s="31">
        <f t="shared" si="18"/>
        <v>99.00684596577017</v>
      </c>
    </row>
    <row r="462" spans="1:7" ht="12.75">
      <c r="A462" s="61"/>
      <c r="B462" s="64"/>
      <c r="C462" s="108" t="s">
        <v>78</v>
      </c>
      <c r="D462" s="77" t="s">
        <v>30</v>
      </c>
      <c r="E462" s="44">
        <v>14760</v>
      </c>
      <c r="F462" s="30">
        <v>12330.76</v>
      </c>
      <c r="G462" s="31">
        <f t="shared" si="18"/>
        <v>83.54173441734417</v>
      </c>
    </row>
    <row r="463" spans="1:7" ht="12.75">
      <c r="A463" s="61"/>
      <c r="B463" s="64"/>
      <c r="C463" s="108" t="s">
        <v>79</v>
      </c>
      <c r="D463" s="77" t="s">
        <v>40</v>
      </c>
      <c r="E463" s="44">
        <v>2000</v>
      </c>
      <c r="F463" s="30">
        <v>1626.35</v>
      </c>
      <c r="G463" s="31">
        <f t="shared" si="18"/>
        <v>81.3175</v>
      </c>
    </row>
    <row r="464" spans="1:7" ht="12.75">
      <c r="A464" s="61"/>
      <c r="B464" s="64"/>
      <c r="C464" s="108" t="s">
        <v>85</v>
      </c>
      <c r="D464" s="77" t="s">
        <v>58</v>
      </c>
      <c r="E464" s="44">
        <v>5359</v>
      </c>
      <c r="F464" s="30">
        <v>5359</v>
      </c>
      <c r="G464" s="31">
        <f t="shared" si="18"/>
        <v>100</v>
      </c>
    </row>
    <row r="465" spans="1:7" ht="12.75">
      <c r="A465" s="61"/>
      <c r="B465" s="64"/>
      <c r="C465" s="141"/>
      <c r="D465" s="78"/>
      <c r="E465" s="44"/>
      <c r="F465" s="30"/>
      <c r="G465" s="31"/>
    </row>
    <row r="466" spans="1:7" ht="12.75">
      <c r="A466" s="61"/>
      <c r="B466" s="62">
        <v>85415</v>
      </c>
      <c r="C466" s="124"/>
      <c r="D466" s="79" t="s">
        <v>145</v>
      </c>
      <c r="E466" s="51">
        <f>SUM(E467)</f>
        <v>191859</v>
      </c>
      <c r="F466" s="28">
        <f>SUM(F467)</f>
        <v>187856.1</v>
      </c>
      <c r="G466" s="28">
        <f>(F466*100)/E466</f>
        <v>97.9136240676747</v>
      </c>
    </row>
    <row r="467" spans="1:7" ht="12.75">
      <c r="A467" s="61"/>
      <c r="B467" s="64"/>
      <c r="C467" s="141">
        <v>3240</v>
      </c>
      <c r="D467" s="77" t="s">
        <v>146</v>
      </c>
      <c r="E467" s="44">
        <v>191859</v>
      </c>
      <c r="F467" s="30">
        <v>187856.1</v>
      </c>
      <c r="G467" s="31">
        <f>(F467*100)/E467</f>
        <v>97.9136240676747</v>
      </c>
    </row>
    <row r="468" spans="1:7" ht="13.5" thickBot="1">
      <c r="A468" s="66"/>
      <c r="B468" s="67"/>
      <c r="C468" s="142"/>
      <c r="D468" s="84"/>
      <c r="E468" s="57"/>
      <c r="F468" s="37"/>
      <c r="G468" s="38"/>
    </row>
    <row r="469" spans="1:7" ht="14.25">
      <c r="A469" s="120">
        <v>900</v>
      </c>
      <c r="B469" s="60"/>
      <c r="C469" s="129"/>
      <c r="D469" s="72" t="s">
        <v>70</v>
      </c>
      <c r="E469" s="58">
        <f>E470+E477+E480+E483+E486+E489+E494</f>
        <v>6318028</v>
      </c>
      <c r="F469" s="22">
        <f>F470+F477+F480+F483+F486+F489+F494</f>
        <v>5324183.2299999995</v>
      </c>
      <c r="G469" s="22">
        <f aca="true" t="shared" si="19" ref="G469:G475">(F469*100)/E469</f>
        <v>84.26969981772793</v>
      </c>
    </row>
    <row r="470" spans="1:7" ht="12.75">
      <c r="A470" s="61"/>
      <c r="B470" s="62">
        <v>90001</v>
      </c>
      <c r="C470" s="124"/>
      <c r="D470" s="79" t="s">
        <v>88</v>
      </c>
      <c r="E470" s="51">
        <f>SUM(E471:E475)</f>
        <v>1531028</v>
      </c>
      <c r="F470" s="28">
        <f>SUM(F471:F475)</f>
        <v>1346571.93</v>
      </c>
      <c r="G470" s="28">
        <f t="shared" si="19"/>
        <v>87.95214261267593</v>
      </c>
    </row>
    <row r="471" spans="1:7" ht="12.75">
      <c r="A471" s="61"/>
      <c r="B471" s="65"/>
      <c r="C471" s="123">
        <v>4270</v>
      </c>
      <c r="D471" s="77" t="s">
        <v>23</v>
      </c>
      <c r="E471" s="53">
        <v>100000</v>
      </c>
      <c r="F471" s="30">
        <v>90921.74</v>
      </c>
      <c r="G471" s="31">
        <f t="shared" si="19"/>
        <v>90.92174</v>
      </c>
    </row>
    <row r="472" spans="1:7" ht="12.75">
      <c r="A472" s="61"/>
      <c r="B472" s="65"/>
      <c r="C472" s="123">
        <v>4580</v>
      </c>
      <c r="D472" s="77" t="s">
        <v>109</v>
      </c>
      <c r="E472" s="53">
        <v>1000</v>
      </c>
      <c r="F472" s="30">
        <v>813.15</v>
      </c>
      <c r="G472" s="31">
        <f t="shared" si="19"/>
        <v>81.315</v>
      </c>
    </row>
    <row r="473" spans="1:7" ht="12.75">
      <c r="A473" s="61"/>
      <c r="B473" s="64"/>
      <c r="C473" s="123">
        <v>6050</v>
      </c>
      <c r="D473" s="77" t="s">
        <v>21</v>
      </c>
      <c r="E473" s="44">
        <v>145000</v>
      </c>
      <c r="F473" s="30">
        <v>5878.4</v>
      </c>
      <c r="G473" s="31">
        <f t="shared" si="19"/>
        <v>4.054068965517241</v>
      </c>
    </row>
    <row r="474" spans="1:7" ht="12.75">
      <c r="A474" s="61"/>
      <c r="B474" s="64"/>
      <c r="C474" s="123">
        <v>6058</v>
      </c>
      <c r="D474" s="77" t="s">
        <v>21</v>
      </c>
      <c r="E474" s="44">
        <v>401479</v>
      </c>
      <c r="F474" s="30">
        <v>382583.45</v>
      </c>
      <c r="G474" s="31">
        <f t="shared" si="19"/>
        <v>95.29351472928846</v>
      </c>
    </row>
    <row r="475" spans="1:7" ht="12.75">
      <c r="A475" s="61"/>
      <c r="B475" s="64"/>
      <c r="C475" s="123">
        <v>6059</v>
      </c>
      <c r="D475" s="77" t="s">
        <v>21</v>
      </c>
      <c r="E475" s="44">
        <v>883549</v>
      </c>
      <c r="F475" s="30">
        <v>866375.19</v>
      </c>
      <c r="G475" s="31">
        <f t="shared" si="19"/>
        <v>98.05626965793634</v>
      </c>
    </row>
    <row r="476" spans="1:7" ht="12.75">
      <c r="A476" s="61"/>
      <c r="B476" s="64"/>
      <c r="C476" s="123"/>
      <c r="D476" s="77"/>
      <c r="E476" s="44"/>
      <c r="F476" s="30"/>
      <c r="G476" s="31"/>
    </row>
    <row r="477" spans="1:7" ht="12.75">
      <c r="A477" s="61"/>
      <c r="B477" s="62">
        <v>90002</v>
      </c>
      <c r="C477" s="124"/>
      <c r="D477" s="79" t="s">
        <v>89</v>
      </c>
      <c r="E477" s="51">
        <f>SUM(E478)</f>
        <v>5000</v>
      </c>
      <c r="F477" s="28">
        <f>SUM(F478)</f>
        <v>193.98</v>
      </c>
      <c r="G477" s="28">
        <f>(F477*100)/E477</f>
        <v>3.8796</v>
      </c>
    </row>
    <row r="478" spans="1:7" ht="12.75">
      <c r="A478" s="61"/>
      <c r="B478" s="65"/>
      <c r="C478" s="123">
        <v>4210</v>
      </c>
      <c r="D478" s="77" t="s">
        <v>26</v>
      </c>
      <c r="E478" s="53">
        <v>5000</v>
      </c>
      <c r="F478" s="31">
        <v>193.98</v>
      </c>
      <c r="G478" s="31">
        <f>(F478*100)/E478</f>
        <v>3.8796</v>
      </c>
    </row>
    <row r="479" spans="1:7" ht="12.75">
      <c r="A479" s="61"/>
      <c r="B479" s="64"/>
      <c r="C479" s="141"/>
      <c r="D479" s="75"/>
      <c r="E479" s="44"/>
      <c r="F479" s="30"/>
      <c r="G479" s="31"/>
    </row>
    <row r="480" spans="1:7" ht="12.75">
      <c r="A480" s="61"/>
      <c r="B480" s="62">
        <v>90003</v>
      </c>
      <c r="C480" s="124"/>
      <c r="D480" s="79" t="s">
        <v>50</v>
      </c>
      <c r="E480" s="51">
        <f>SUM(E481)</f>
        <v>399300</v>
      </c>
      <c r="F480" s="28">
        <f>SUM(F481)</f>
        <v>375549.96</v>
      </c>
      <c r="G480" s="28">
        <f>(F480*100)/E480</f>
        <v>94.0520811419985</v>
      </c>
    </row>
    <row r="481" spans="1:7" ht="12.75">
      <c r="A481" s="61"/>
      <c r="B481" s="64"/>
      <c r="C481" s="141">
        <v>4300</v>
      </c>
      <c r="D481" s="77" t="s">
        <v>24</v>
      </c>
      <c r="E481" s="44">
        <v>399300</v>
      </c>
      <c r="F481" s="30">
        <v>375549.96</v>
      </c>
      <c r="G481" s="31">
        <f>(F481*100)/E481</f>
        <v>94.0520811419985</v>
      </c>
    </row>
    <row r="482" spans="1:7" ht="12.75">
      <c r="A482" s="61"/>
      <c r="B482" s="64"/>
      <c r="C482" s="141"/>
      <c r="D482" s="75"/>
      <c r="E482" s="44"/>
      <c r="F482" s="30"/>
      <c r="G482" s="31"/>
    </row>
    <row r="483" spans="1:7" ht="12.75">
      <c r="A483" s="61"/>
      <c r="B483" s="62">
        <v>90004</v>
      </c>
      <c r="C483" s="124"/>
      <c r="D483" s="79" t="s">
        <v>51</v>
      </c>
      <c r="E483" s="51">
        <f>SUM(E484)</f>
        <v>175000</v>
      </c>
      <c r="F483" s="28">
        <f>SUM(F484)</f>
        <v>160487.87</v>
      </c>
      <c r="G483" s="28">
        <f>(F483*100)/E483</f>
        <v>91.70735428571429</v>
      </c>
    </row>
    <row r="484" spans="1:7" ht="12.75">
      <c r="A484" s="61"/>
      <c r="B484" s="64"/>
      <c r="C484" s="141">
        <v>4300</v>
      </c>
      <c r="D484" s="77" t="s">
        <v>24</v>
      </c>
      <c r="E484" s="44">
        <v>175000</v>
      </c>
      <c r="F484" s="30">
        <v>160487.87</v>
      </c>
      <c r="G484" s="31">
        <f>(F484*100)/E484</f>
        <v>91.70735428571429</v>
      </c>
    </row>
    <row r="485" spans="1:7" ht="12.75">
      <c r="A485" s="61"/>
      <c r="B485" s="64"/>
      <c r="C485" s="141"/>
      <c r="D485" s="77"/>
      <c r="E485" s="44"/>
      <c r="F485" s="30"/>
      <c r="G485" s="31"/>
    </row>
    <row r="486" spans="1:7" ht="12.75">
      <c r="A486" s="61"/>
      <c r="B486" s="62">
        <v>90013</v>
      </c>
      <c r="C486" s="124"/>
      <c r="D486" s="79" t="s">
        <v>52</v>
      </c>
      <c r="E486" s="51">
        <f>SUM(E487)</f>
        <v>60000</v>
      </c>
      <c r="F486" s="28">
        <f>SUM(F487)</f>
        <v>54850</v>
      </c>
      <c r="G486" s="28">
        <f>(F486*100)/E486</f>
        <v>91.41666666666667</v>
      </c>
    </row>
    <row r="487" spans="1:7" ht="12.75">
      <c r="A487" s="61"/>
      <c r="B487" s="64"/>
      <c r="C487" s="141">
        <v>4300</v>
      </c>
      <c r="D487" s="77" t="s">
        <v>24</v>
      </c>
      <c r="E487" s="44">
        <v>60000</v>
      </c>
      <c r="F487" s="30">
        <v>54850</v>
      </c>
      <c r="G487" s="31">
        <f>(F487*100)/E487</f>
        <v>91.41666666666667</v>
      </c>
    </row>
    <row r="488" spans="1:7" ht="12.75">
      <c r="A488" s="61"/>
      <c r="B488" s="64"/>
      <c r="C488" s="141"/>
      <c r="D488" s="75"/>
      <c r="E488" s="44"/>
      <c r="F488" s="30"/>
      <c r="G488" s="31"/>
    </row>
    <row r="489" spans="1:7" ht="12.75">
      <c r="A489" s="61"/>
      <c r="B489" s="62">
        <v>90015</v>
      </c>
      <c r="C489" s="124"/>
      <c r="D489" s="79" t="s">
        <v>18</v>
      </c>
      <c r="E489" s="51">
        <f>SUM(E490:E492)</f>
        <v>1480000</v>
      </c>
      <c r="F489" s="28">
        <f>SUM(F490:F492)</f>
        <v>1260991.45</v>
      </c>
      <c r="G489" s="28">
        <f>(F489*100)/E489</f>
        <v>85.202125</v>
      </c>
    </row>
    <row r="490" spans="1:7" ht="12.75">
      <c r="A490" s="61"/>
      <c r="B490" s="64"/>
      <c r="C490" s="123">
        <v>4260</v>
      </c>
      <c r="D490" s="80" t="s">
        <v>35</v>
      </c>
      <c r="E490" s="44">
        <v>950000</v>
      </c>
      <c r="F490" s="30">
        <v>754303.4</v>
      </c>
      <c r="G490" s="31">
        <f>(F490*100)/E490</f>
        <v>79.40035789473684</v>
      </c>
    </row>
    <row r="491" spans="1:7" ht="12.75">
      <c r="A491" s="61"/>
      <c r="B491" s="64"/>
      <c r="C491" s="123">
        <v>4270</v>
      </c>
      <c r="D491" s="80" t="s">
        <v>23</v>
      </c>
      <c r="E491" s="44">
        <v>130000</v>
      </c>
      <c r="F491" s="30">
        <v>107125</v>
      </c>
      <c r="G491" s="31">
        <f>(F491*100)/E491</f>
        <v>82.40384615384616</v>
      </c>
    </row>
    <row r="492" spans="1:7" ht="12.75">
      <c r="A492" s="61"/>
      <c r="B492" s="64"/>
      <c r="C492" s="123">
        <v>6050</v>
      </c>
      <c r="D492" s="77" t="s">
        <v>21</v>
      </c>
      <c r="E492" s="44">
        <v>400000</v>
      </c>
      <c r="F492" s="30">
        <v>399563.05</v>
      </c>
      <c r="G492" s="31">
        <f>(F492*100)/E492</f>
        <v>99.8907625</v>
      </c>
    </row>
    <row r="493" spans="1:7" ht="12.75">
      <c r="A493" s="61"/>
      <c r="B493" s="64"/>
      <c r="C493" s="123"/>
      <c r="D493" s="80"/>
      <c r="E493" s="44"/>
      <c r="F493" s="30"/>
      <c r="G493" s="31"/>
    </row>
    <row r="494" spans="1:7" ht="12.75">
      <c r="A494" s="61"/>
      <c r="B494" s="62">
        <v>90095</v>
      </c>
      <c r="C494" s="124"/>
      <c r="D494" s="76" t="s">
        <v>4</v>
      </c>
      <c r="E494" s="51">
        <f>SUM(E495:E502)</f>
        <v>2667700</v>
      </c>
      <c r="F494" s="28">
        <f>SUM(F495:F502)</f>
        <v>2125538.04</v>
      </c>
      <c r="G494" s="28">
        <f aca="true" t="shared" si="20" ref="G494:G502">(F494*100)/E494</f>
        <v>79.67680173932601</v>
      </c>
    </row>
    <row r="495" spans="1:7" ht="25.5">
      <c r="A495" s="61"/>
      <c r="B495" s="65"/>
      <c r="C495" s="108" t="s">
        <v>94</v>
      </c>
      <c r="D495" s="85" t="s">
        <v>95</v>
      </c>
      <c r="E495" s="53">
        <v>5000</v>
      </c>
      <c r="F495" s="30">
        <v>5000</v>
      </c>
      <c r="G495" s="31">
        <f t="shared" si="20"/>
        <v>100</v>
      </c>
    </row>
    <row r="496" spans="1:7" ht="12.75">
      <c r="A496" s="61"/>
      <c r="B496" s="65"/>
      <c r="C496" s="123">
        <v>4210</v>
      </c>
      <c r="D496" s="77" t="s">
        <v>26</v>
      </c>
      <c r="E496" s="53">
        <v>65000</v>
      </c>
      <c r="F496" s="30">
        <v>54134.88</v>
      </c>
      <c r="G496" s="31">
        <f t="shared" si="20"/>
        <v>83.28443076923077</v>
      </c>
    </row>
    <row r="497" spans="1:7" ht="12.75">
      <c r="A497" s="61"/>
      <c r="B497" s="65"/>
      <c r="C497" s="108" t="s">
        <v>80</v>
      </c>
      <c r="D497" s="77" t="s">
        <v>35</v>
      </c>
      <c r="E497" s="53">
        <v>40000</v>
      </c>
      <c r="F497" s="30">
        <v>36036.56</v>
      </c>
      <c r="G497" s="31">
        <f t="shared" si="20"/>
        <v>90.0914</v>
      </c>
    </row>
    <row r="498" spans="1:7" ht="12.75">
      <c r="A498" s="61"/>
      <c r="B498" s="64"/>
      <c r="C498" s="141">
        <v>4300</v>
      </c>
      <c r="D498" s="80" t="s">
        <v>24</v>
      </c>
      <c r="E498" s="44">
        <v>462200</v>
      </c>
      <c r="F498" s="30">
        <v>364809.21</v>
      </c>
      <c r="G498" s="31">
        <f t="shared" si="20"/>
        <v>78.92886412808308</v>
      </c>
    </row>
    <row r="499" spans="1:7" ht="38.25">
      <c r="A499" s="61"/>
      <c r="B499" s="64"/>
      <c r="C499" s="110">
        <v>4340</v>
      </c>
      <c r="D499" s="43" t="s">
        <v>188</v>
      </c>
      <c r="E499" s="44">
        <v>20000</v>
      </c>
      <c r="F499" s="30">
        <v>18004</v>
      </c>
      <c r="G499" s="31">
        <f t="shared" si="20"/>
        <v>90.02</v>
      </c>
    </row>
    <row r="500" spans="1:7" ht="12.75">
      <c r="A500" s="61"/>
      <c r="B500" s="64"/>
      <c r="C500" s="101" t="s">
        <v>175</v>
      </c>
      <c r="D500" s="92" t="s">
        <v>176</v>
      </c>
      <c r="E500" s="44">
        <v>12800</v>
      </c>
      <c r="F500" s="30">
        <v>12638.78</v>
      </c>
      <c r="G500" s="31">
        <f t="shared" si="20"/>
        <v>98.74046875</v>
      </c>
    </row>
    <row r="501" spans="1:7" ht="12.75">
      <c r="A501" s="61"/>
      <c r="B501" s="64"/>
      <c r="C501" s="108" t="s">
        <v>81</v>
      </c>
      <c r="D501" s="77" t="s">
        <v>36</v>
      </c>
      <c r="E501" s="44">
        <v>1700</v>
      </c>
      <c r="F501" s="30">
        <v>0</v>
      </c>
      <c r="G501" s="31">
        <f t="shared" si="20"/>
        <v>0</v>
      </c>
    </row>
    <row r="502" spans="1:7" ht="12.75">
      <c r="A502" s="61"/>
      <c r="B502" s="64"/>
      <c r="C502" s="123">
        <v>6050</v>
      </c>
      <c r="D502" s="77" t="s">
        <v>21</v>
      </c>
      <c r="E502" s="44">
        <v>2061000</v>
      </c>
      <c r="F502" s="30">
        <v>1634914.61</v>
      </c>
      <c r="G502" s="31">
        <f t="shared" si="20"/>
        <v>79.32627899078118</v>
      </c>
    </row>
    <row r="503" spans="1:7" ht="13.5" thickBot="1">
      <c r="A503" s="66"/>
      <c r="B503" s="67"/>
      <c r="C503" s="127"/>
      <c r="D503" s="88"/>
      <c r="E503" s="57"/>
      <c r="F503" s="37"/>
      <c r="G503" s="38"/>
    </row>
    <row r="504" spans="1:7" ht="14.25">
      <c r="A504" s="120">
        <v>921</v>
      </c>
      <c r="B504" s="60"/>
      <c r="C504" s="129"/>
      <c r="D504" s="87" t="s">
        <v>53</v>
      </c>
      <c r="E504" s="58">
        <f>E505+E509+E512</f>
        <v>2328000</v>
      </c>
      <c r="F504" s="22">
        <f>F505+F509+F512</f>
        <v>2278174.92</v>
      </c>
      <c r="G504" s="22">
        <f>(F504*100)/E504</f>
        <v>97.85974742268041</v>
      </c>
    </row>
    <row r="505" spans="1:7" ht="12.75">
      <c r="A505" s="61"/>
      <c r="B505" s="62">
        <v>92109</v>
      </c>
      <c r="C505" s="124"/>
      <c r="D505" s="76" t="s">
        <v>54</v>
      </c>
      <c r="E505" s="51">
        <f>SUM(E506+E507)</f>
        <v>800000</v>
      </c>
      <c r="F505" s="28">
        <f>SUM(F506+F507)</f>
        <v>775000</v>
      </c>
      <c r="G505" s="28">
        <f>(F505*100)/E505</f>
        <v>96.875</v>
      </c>
    </row>
    <row r="506" spans="1:7" ht="25.5">
      <c r="A506" s="61"/>
      <c r="B506" s="64"/>
      <c r="C506" s="141">
        <v>2480</v>
      </c>
      <c r="D506" s="80" t="s">
        <v>147</v>
      </c>
      <c r="E506" s="44">
        <v>775000</v>
      </c>
      <c r="F506" s="30">
        <v>775000</v>
      </c>
      <c r="G506" s="31">
        <f>(F506*100)/E506</f>
        <v>100</v>
      </c>
    </row>
    <row r="507" spans="1:7" ht="12.75">
      <c r="A507" s="61"/>
      <c r="B507" s="64"/>
      <c r="C507" s="123">
        <v>6050</v>
      </c>
      <c r="D507" s="77" t="s">
        <v>21</v>
      </c>
      <c r="E507" s="44">
        <v>25000</v>
      </c>
      <c r="F507" s="30">
        <v>0</v>
      </c>
      <c r="G507" s="31">
        <f>(F507*100)/E507</f>
        <v>0</v>
      </c>
    </row>
    <row r="508" spans="1:7" ht="12.75">
      <c r="A508" s="61"/>
      <c r="B508" s="64"/>
      <c r="C508" s="141"/>
      <c r="D508" s="80"/>
      <c r="E508" s="44"/>
      <c r="F508" s="30"/>
      <c r="G508" s="31"/>
    </row>
    <row r="509" spans="1:7" ht="12.75">
      <c r="A509" s="61"/>
      <c r="B509" s="62">
        <v>92116</v>
      </c>
      <c r="C509" s="124"/>
      <c r="D509" s="76" t="s">
        <v>55</v>
      </c>
      <c r="E509" s="51">
        <f>SUM(E510:E510)</f>
        <v>1020000</v>
      </c>
      <c r="F509" s="28">
        <f>SUM(F510)</f>
        <v>1020000</v>
      </c>
      <c r="G509" s="28">
        <f>(F509*100)/E509</f>
        <v>100</v>
      </c>
    </row>
    <row r="510" spans="1:7" ht="25.5">
      <c r="A510" s="61"/>
      <c r="B510" s="64"/>
      <c r="C510" s="141">
        <v>2480</v>
      </c>
      <c r="D510" s="80" t="s">
        <v>147</v>
      </c>
      <c r="E510" s="44">
        <v>1020000</v>
      </c>
      <c r="F510" s="30">
        <v>1020000</v>
      </c>
      <c r="G510" s="31">
        <f>(F510*100)/E510</f>
        <v>100</v>
      </c>
    </row>
    <row r="511" spans="1:7" ht="12.75">
      <c r="A511" s="61"/>
      <c r="B511" s="64"/>
      <c r="C511" s="141"/>
      <c r="D511" s="80"/>
      <c r="E511" s="44"/>
      <c r="F511" s="30"/>
      <c r="G511" s="31"/>
    </row>
    <row r="512" spans="1:7" ht="12.75">
      <c r="A512" s="61"/>
      <c r="B512" s="62">
        <v>92195</v>
      </c>
      <c r="C512" s="124"/>
      <c r="D512" s="76" t="s">
        <v>4</v>
      </c>
      <c r="E512" s="51">
        <f>SUM(E513:E518)</f>
        <v>508000</v>
      </c>
      <c r="F512" s="28">
        <f>SUM(F513:F518)</f>
        <v>483174.92000000004</v>
      </c>
      <c r="G512" s="28">
        <f aca="true" t="shared" si="21" ref="G512:G518">(F512*100)/E512</f>
        <v>95.11317322834647</v>
      </c>
    </row>
    <row r="513" spans="1:7" ht="25.5">
      <c r="A513" s="61"/>
      <c r="B513" s="65"/>
      <c r="C513" s="108" t="s">
        <v>94</v>
      </c>
      <c r="D513" s="85" t="s">
        <v>95</v>
      </c>
      <c r="E513" s="53">
        <v>89000</v>
      </c>
      <c r="F513" s="31">
        <v>89000</v>
      </c>
      <c r="G513" s="31">
        <f t="shared" si="21"/>
        <v>100</v>
      </c>
    </row>
    <row r="514" spans="1:7" ht="25.5">
      <c r="A514" s="61"/>
      <c r="B514" s="65"/>
      <c r="C514" s="108" t="s">
        <v>152</v>
      </c>
      <c r="D514" s="85" t="s">
        <v>153</v>
      </c>
      <c r="E514" s="53">
        <v>15500</v>
      </c>
      <c r="F514" s="31">
        <v>14800</v>
      </c>
      <c r="G514" s="31">
        <f t="shared" si="21"/>
        <v>95.48387096774194</v>
      </c>
    </row>
    <row r="515" spans="1:7" ht="12.75">
      <c r="A515" s="61"/>
      <c r="B515" s="65"/>
      <c r="C515" s="108" t="s">
        <v>141</v>
      </c>
      <c r="D515" s="77" t="s">
        <v>133</v>
      </c>
      <c r="E515" s="53">
        <v>5000</v>
      </c>
      <c r="F515" s="30">
        <v>4612.8</v>
      </c>
      <c r="G515" s="31">
        <f t="shared" si="21"/>
        <v>92.256</v>
      </c>
    </row>
    <row r="516" spans="1:7" ht="12.75">
      <c r="A516" s="61"/>
      <c r="B516" s="64"/>
      <c r="C516" s="141">
        <v>4210</v>
      </c>
      <c r="D516" s="80" t="s">
        <v>26</v>
      </c>
      <c r="E516" s="44">
        <v>15000</v>
      </c>
      <c r="F516" s="30">
        <v>12742.93</v>
      </c>
      <c r="G516" s="31">
        <f t="shared" si="21"/>
        <v>84.95286666666667</v>
      </c>
    </row>
    <row r="517" spans="1:7" ht="12.75">
      <c r="A517" s="61"/>
      <c r="B517" s="64"/>
      <c r="C517" s="141">
        <v>4300</v>
      </c>
      <c r="D517" s="80" t="s">
        <v>24</v>
      </c>
      <c r="E517" s="44">
        <v>382500</v>
      </c>
      <c r="F517" s="30">
        <v>362019.19</v>
      </c>
      <c r="G517" s="31">
        <f t="shared" si="21"/>
        <v>94.64553986928105</v>
      </c>
    </row>
    <row r="518" spans="1:7" ht="12.75">
      <c r="A518" s="61"/>
      <c r="B518" s="64"/>
      <c r="C518" s="141">
        <v>4430</v>
      </c>
      <c r="D518" s="77" t="s">
        <v>36</v>
      </c>
      <c r="E518" s="44">
        <v>1000</v>
      </c>
      <c r="F518" s="30">
        <v>0</v>
      </c>
      <c r="G518" s="31">
        <f t="shared" si="21"/>
        <v>0</v>
      </c>
    </row>
    <row r="519" spans="1:7" ht="13.5" thickBot="1">
      <c r="A519" s="66"/>
      <c r="B519" s="67"/>
      <c r="C519" s="142"/>
      <c r="D519" s="81"/>
      <c r="E519" s="57"/>
      <c r="F519" s="37"/>
      <c r="G519" s="38"/>
    </row>
    <row r="520" spans="1:7" ht="14.25">
      <c r="A520" s="120">
        <v>926</v>
      </c>
      <c r="B520" s="60"/>
      <c r="C520" s="129"/>
      <c r="D520" s="72" t="s">
        <v>19</v>
      </c>
      <c r="E520" s="58">
        <f>E525+E528+E521</f>
        <v>2786300</v>
      </c>
      <c r="F520" s="22">
        <f>F525+F528+F521</f>
        <v>2645973.45</v>
      </c>
      <c r="G520" s="22">
        <f>(F520*100)/E520</f>
        <v>94.96369558195457</v>
      </c>
    </row>
    <row r="521" spans="1:7" ht="12.75">
      <c r="A521" s="61"/>
      <c r="B521" s="62">
        <v>92601</v>
      </c>
      <c r="C521" s="124"/>
      <c r="D521" s="79" t="s">
        <v>148</v>
      </c>
      <c r="E521" s="51">
        <f>SUM(E522:E523)</f>
        <v>1040500</v>
      </c>
      <c r="F521" s="28">
        <f>SUM(F522:F523)</f>
        <v>917040.42</v>
      </c>
      <c r="G521" s="28">
        <f>(F521*100)/E521</f>
        <v>88.13459106198943</v>
      </c>
    </row>
    <row r="522" spans="1:7" ht="12.75">
      <c r="A522" s="61"/>
      <c r="B522" s="65"/>
      <c r="C522" s="108" t="s">
        <v>185</v>
      </c>
      <c r="D522" s="77" t="s">
        <v>109</v>
      </c>
      <c r="E522" s="53">
        <v>500</v>
      </c>
      <c r="F522" s="31">
        <v>488</v>
      </c>
      <c r="G522" s="68"/>
    </row>
    <row r="523" spans="1:7" ht="12.75">
      <c r="A523" s="61"/>
      <c r="B523" s="64"/>
      <c r="C523" s="123">
        <v>6050</v>
      </c>
      <c r="D523" s="77" t="s">
        <v>21</v>
      </c>
      <c r="E523" s="53">
        <v>1040000</v>
      </c>
      <c r="F523" s="31">
        <v>916552.42</v>
      </c>
      <c r="G523" s="31">
        <f>(F523*100)/E523</f>
        <v>88.13004038461538</v>
      </c>
    </row>
    <row r="524" spans="1:7" ht="12.75">
      <c r="A524" s="61"/>
      <c r="B524" s="64"/>
      <c r="C524" s="141"/>
      <c r="D524" s="75"/>
      <c r="E524" s="54"/>
      <c r="F524" s="24"/>
      <c r="G524" s="24"/>
    </row>
    <row r="525" spans="1:7" ht="12.75">
      <c r="A525" s="61"/>
      <c r="B525" s="62">
        <v>92604</v>
      </c>
      <c r="C525" s="124"/>
      <c r="D525" s="79" t="s">
        <v>71</v>
      </c>
      <c r="E525" s="51">
        <f>SUM(E526)</f>
        <v>1503800</v>
      </c>
      <c r="F525" s="28">
        <f>SUM(F526)</f>
        <v>1503800</v>
      </c>
      <c r="G525" s="28">
        <f>(F525*100)/E525</f>
        <v>100</v>
      </c>
    </row>
    <row r="526" spans="1:7" ht="12.75">
      <c r="A526" s="61"/>
      <c r="B526" s="64"/>
      <c r="C526" s="141">
        <v>2650</v>
      </c>
      <c r="D526" s="80" t="s">
        <v>117</v>
      </c>
      <c r="E526" s="44">
        <v>1503800</v>
      </c>
      <c r="F526" s="30">
        <v>1503800</v>
      </c>
      <c r="G526" s="31">
        <f>(F526*100)/E526</f>
        <v>100</v>
      </c>
    </row>
    <row r="527" spans="1:7" ht="12.75">
      <c r="A527" s="61"/>
      <c r="B527" s="64"/>
      <c r="C527" s="141"/>
      <c r="D527" s="78"/>
      <c r="E527" s="44"/>
      <c r="F527" s="30"/>
      <c r="G527" s="31"/>
    </row>
    <row r="528" spans="1:7" ht="12.75">
      <c r="A528" s="61"/>
      <c r="B528" s="62">
        <v>92695</v>
      </c>
      <c r="C528" s="124"/>
      <c r="D528" s="79" t="s">
        <v>4</v>
      </c>
      <c r="E528" s="51">
        <f>SUM(E529:E532)</f>
        <v>242000</v>
      </c>
      <c r="F528" s="28">
        <f>SUM(F529:F532)</f>
        <v>225133.03</v>
      </c>
      <c r="G528" s="28">
        <f>(F528*100)/E528</f>
        <v>93.03017768595042</v>
      </c>
    </row>
    <row r="529" spans="1:9" ht="25.5">
      <c r="A529" s="61"/>
      <c r="B529" s="65"/>
      <c r="C529" s="108" t="s">
        <v>94</v>
      </c>
      <c r="D529" s="85" t="s">
        <v>95</v>
      </c>
      <c r="E529" s="53">
        <v>48000</v>
      </c>
      <c r="F529" s="30">
        <v>47957.95</v>
      </c>
      <c r="G529" s="31">
        <f>(F529*100)/E529</f>
        <v>99.91239583333333</v>
      </c>
      <c r="I529" t="s">
        <v>91</v>
      </c>
    </row>
    <row r="530" spans="1:7" ht="25.5">
      <c r="A530" s="61"/>
      <c r="B530" s="65"/>
      <c r="C530" s="108" t="s">
        <v>152</v>
      </c>
      <c r="D530" s="85" t="s">
        <v>153</v>
      </c>
      <c r="E530" s="53">
        <v>5000</v>
      </c>
      <c r="F530" s="30">
        <v>0</v>
      </c>
      <c r="G530" s="31">
        <f>(F530*100)/E530</f>
        <v>0</v>
      </c>
    </row>
    <row r="531" spans="1:7" ht="12.75">
      <c r="A531" s="61"/>
      <c r="B531" s="64"/>
      <c r="C531" s="141">
        <v>4210</v>
      </c>
      <c r="D531" s="80" t="s">
        <v>99</v>
      </c>
      <c r="E531" s="44">
        <v>22000</v>
      </c>
      <c r="F531" s="30">
        <v>19271.7</v>
      </c>
      <c r="G531" s="31">
        <f>(F531*100)/E531</f>
        <v>87.59863636363636</v>
      </c>
    </row>
    <row r="532" spans="1:7" ht="12.75">
      <c r="A532" s="61"/>
      <c r="B532" s="64"/>
      <c r="C532" s="141">
        <v>4300</v>
      </c>
      <c r="D532" s="78" t="s">
        <v>24</v>
      </c>
      <c r="E532" s="44">
        <v>167000</v>
      </c>
      <c r="F532" s="30">
        <v>157903.38</v>
      </c>
      <c r="G532" s="31">
        <f>(F532*100)/E532</f>
        <v>94.55292215568862</v>
      </c>
    </row>
    <row r="533" spans="1:7" ht="13.5" thickBot="1">
      <c r="A533" s="143"/>
      <c r="B533" s="144"/>
      <c r="C533" s="145"/>
      <c r="D533" s="93"/>
      <c r="E533" s="69"/>
      <c r="F533" s="70"/>
      <c r="G533" s="71"/>
    </row>
    <row r="534" spans="1:7" ht="17.25" thickBot="1" thickTop="1">
      <c r="A534" s="146"/>
      <c r="B534" s="147"/>
      <c r="C534" s="148"/>
      <c r="D534" s="94" t="s">
        <v>86</v>
      </c>
      <c r="E534" s="17">
        <f>E11+E25+E40+E50+E59+E113+E130+E175+E181+E188+E329+E360+E458+E469+E504+E520</f>
        <v>70912388</v>
      </c>
      <c r="F534" s="19">
        <f>F11+F25+F40+F50+F59+F113+F130+F175+F181+F188+F329+F360+F458+F469+F504+F520</f>
        <v>65804678.249999985</v>
      </c>
      <c r="G534" s="18">
        <f>(F534*100)/E534</f>
        <v>92.79715449718036</v>
      </c>
    </row>
    <row r="535" spans="1:7" ht="12.75" customHeight="1">
      <c r="A535" s="7"/>
      <c r="B535" s="7"/>
      <c r="C535" s="7"/>
      <c r="D535" s="7"/>
      <c r="E535" s="7"/>
      <c r="F535" s="8"/>
      <c r="G535" t="s">
        <v>91</v>
      </c>
    </row>
    <row r="536" spans="1:6" ht="12.75">
      <c r="A536" s="3"/>
      <c r="B536" s="1"/>
      <c r="F536" s="9"/>
    </row>
    <row r="537" spans="1:6" ht="12.75">
      <c r="A537" s="3"/>
      <c r="B537" s="1"/>
      <c r="F537" s="9"/>
    </row>
    <row r="538" spans="1:6" ht="12.75">
      <c r="A538" s="3"/>
      <c r="B538" s="1"/>
      <c r="F538" s="9"/>
    </row>
    <row r="539" spans="1:6" ht="12.75">
      <c r="A539" s="3"/>
      <c r="B539" s="1"/>
      <c r="F539" s="9"/>
    </row>
    <row r="540" spans="1:6" ht="12.75">
      <c r="A540" s="3"/>
      <c r="B540" s="1"/>
      <c r="F540" s="9"/>
    </row>
    <row r="541" spans="1:6" ht="12.75">
      <c r="A541" s="3"/>
      <c r="B541" s="1"/>
      <c r="F541" s="9"/>
    </row>
    <row r="542" spans="1:6" ht="12.75">
      <c r="A542" s="3"/>
      <c r="B542" s="1"/>
      <c r="F542" s="9"/>
    </row>
    <row r="543" spans="1:6" ht="12.75">
      <c r="A543" s="3"/>
      <c r="B543" s="1"/>
      <c r="F543" s="9"/>
    </row>
    <row r="544" spans="1:6" ht="12.75">
      <c r="A544" s="3"/>
      <c r="B544" s="1"/>
      <c r="F544" s="9"/>
    </row>
    <row r="545" spans="1:6" ht="12.75">
      <c r="A545" s="3"/>
      <c r="B545" s="1"/>
      <c r="F545" s="9"/>
    </row>
    <row r="546" spans="1:6" ht="12.75">
      <c r="A546" s="3"/>
      <c r="B546" s="1"/>
      <c r="F546" s="9"/>
    </row>
    <row r="547" spans="1:6" ht="12.75">
      <c r="A547" s="3"/>
      <c r="B547" s="1"/>
      <c r="F547" s="9"/>
    </row>
    <row r="548" spans="1:6" ht="12.75">
      <c r="A548" s="3"/>
      <c r="B548" s="1"/>
      <c r="F548" s="9"/>
    </row>
    <row r="549" spans="1:6" ht="12.75">
      <c r="A549" s="1"/>
      <c r="B549" s="1"/>
      <c r="F549" s="9"/>
    </row>
    <row r="550" ht="12.75">
      <c r="F550" s="9"/>
    </row>
  </sheetData>
  <sheetProtection/>
  <mergeCells count="5">
    <mergeCell ref="G9:G10"/>
    <mergeCell ref="B5:F5"/>
    <mergeCell ref="D9:D10"/>
    <mergeCell ref="E9:E10"/>
    <mergeCell ref="F9:F10"/>
  </mergeCells>
  <printOptions horizontalCentered="1"/>
  <pageMargins left="0.5905511811023623" right="0.1968503937007874" top="0.1968503937007874" bottom="0.7874015748031497" header="0.5118110236220472" footer="0.5118110236220472"/>
  <pageSetup firstPageNumber="1" useFirstPageNumber="1" fitToHeight="7" horizontalDpi="600" verticalDpi="600" orientation="portrait" paperSize="9" scale="85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2008-03-17T10:41:37Z</cp:lastPrinted>
  <dcterms:created xsi:type="dcterms:W3CDTF">2000-11-02T08:00:54Z</dcterms:created>
  <dcterms:modified xsi:type="dcterms:W3CDTF">2009-03-06T10:39:45Z</dcterms:modified>
  <cp:category/>
  <cp:version/>
  <cp:contentType/>
  <cp:contentStatus/>
</cp:coreProperties>
</file>