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<sst xmlns="http://schemas.openxmlformats.org/spreadsheetml/2006/main" count="243" uniqueCount="144">
  <si>
    <t>Rady Miejskiej w Wyszkowie</t>
  </si>
  <si>
    <t xml:space="preserve"> </t>
  </si>
  <si>
    <t>Limity wydatków na wieloletnie programy inwestycyjne w latach 2007 - 2009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</si>
  <si>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</si>
  <si>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</si>
  <si>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</si>
  <si>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</si>
  <si>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</si>
  <si>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</si>
  <si>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</si>
  <si>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</si>
  <si>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</si>
  <si>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rok budżetowy 2007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</si>
  <si>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</si>
  <si>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</si>
  <si>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</si>
  <si>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</si>
  <si>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</si>
  <si>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</si>
  <si>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</si>
  <si>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</si>
  <si>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</si>
  <si>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Budowa wodociągu w Rybienku Nowym (koncepcja)</t>
  </si>
  <si>
    <t>Urząd Miejski</t>
  </si>
  <si>
    <t>Budowa wodociągu w Lucynowie (teren scalenia)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</si>
  <si>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</si>
  <si>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</si>
  <si>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</si>
  <si>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</si>
  <si>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</si>
  <si>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</si>
  <si>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</si>
  <si>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</si>
  <si>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</si>
  <si>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</si>
  <si>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Leszczydole Starym( w stronę Leszczydołu Pustki)</t>
  </si>
  <si>
    <t>Budowa drogi w Lucynowie (teren scalenia)</t>
  </si>
  <si>
    <t>Budowa dróg na osiedlu Nad Bugiem (dokumentacja)</t>
  </si>
  <si>
    <t>Budowa dróg w Rybienku Nowym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</si>
  <si>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</si>
  <si>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</si>
  <si>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</si>
  <si>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</si>
  <si>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</si>
  <si>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Budowa drogi w Skuszewie ( ul. Przejazdowa)</t>
  </si>
  <si>
    <t>Dostosowanie dróg gminnych położonych wzdłuż ul.Serockiej do drogi krajowej</t>
  </si>
  <si>
    <t>Remont ulicy Gen.J.Sowińskiego</t>
  </si>
  <si>
    <t>Przebudowa ulic na osiedlu Zakręzie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</si>
  <si>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</si>
  <si>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</si>
  <si>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</si>
  <si>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ulicy Żytniej ( dokumentacja)</t>
  </si>
  <si>
    <t>Budowa ulic Dębowej i Środkowej w Leszczydole Nowinach</t>
  </si>
  <si>
    <t xml:space="preserve"> Budowa ul.Granicznej</t>
  </si>
  <si>
    <t>Budowa drogi w Tulewie Dolnym</t>
  </si>
  <si>
    <t>Budowa ulicy Wspólnej</t>
  </si>
  <si>
    <t>Budowa ulicy Łącznej</t>
  </si>
  <si>
    <t>Budowa wewnątrzosiedlowej ulicy do WOSiR</t>
  </si>
  <si>
    <t>Modernizacja ulicy Leśnej etap I</t>
  </si>
  <si>
    <t>Modernizacja ulicy Leśnej etap II</t>
  </si>
  <si>
    <t>Budowa ulicy Mazowieckiej w Kamieńczyku</t>
  </si>
  <si>
    <t>Budowa ulicy Spokojnej w Kamieńczyku</t>
  </si>
  <si>
    <t>Zagospodarowanie ulicy Kościelnej i Strumykowej ( koncepcja)</t>
  </si>
  <si>
    <t>Zagospodarowanie terenu na osiedlu Centrum - ulice , rynek miejski</t>
  </si>
  <si>
    <t>Ogółem rozdz. 60016</t>
  </si>
  <si>
    <t>Dotacja celowa na pomoc finansową udzielaną między jednostkami samorządu terytorialnego na dofinansowanie własnych zadań inwestycyjnych i zakupów inw.</t>
  </si>
  <si>
    <t>Ogółem rozdz. 60014</t>
  </si>
  <si>
    <t xml:space="preserve">Zakup gruntów </t>
  </si>
  <si>
    <t>Ogółem rozdz.70005</t>
  </si>
  <si>
    <t>Wniesienie udziałów do Wyszkowskiego Towarzystwa Budownictwa Społecznego</t>
  </si>
  <si>
    <t xml:space="preserve">Dotacja celowa z budżetu na finansowanie lub dofinansowanie kosztów realizacji inwestycji i zakupów inwestycyjnych zakładów budżetowych     </t>
  </si>
  <si>
    <t>Ogółem rozdz. 70001</t>
  </si>
  <si>
    <t>Komputeryzacja Urzędu Miejskiego</t>
  </si>
  <si>
    <t>Zakup centrali telefonicznej</t>
  </si>
  <si>
    <t>Termomodernizacja budynku Urzędu Miejskiego</t>
  </si>
  <si>
    <t>Budowa Ratusza Miejskiego - koncepcja</t>
  </si>
  <si>
    <t>Informatyzacja gminy Wyszków</t>
  </si>
  <si>
    <t>Wpłata na Fundusz Wsparcia Policji przenaczony dla Powiatowej Komendy Policji w Wyszkowie</t>
  </si>
  <si>
    <t>Zakup samochodu dla Straży Miejskiej</t>
  </si>
  <si>
    <t>Ogółem rozdz.75416</t>
  </si>
  <si>
    <t>Termomodernizacja budynku Szkoły Podstawowej nr 2</t>
  </si>
  <si>
    <t>Rozbudowa Szkoły Podstawowej w Lucynowie</t>
  </si>
  <si>
    <t>Modernizacja Szkoły Podstawowej w Leszczydole Nowinach</t>
  </si>
  <si>
    <t>Budowa boiska sportowego wielofunkyjnego przy Szkole Podstawowej Nr 5</t>
  </si>
  <si>
    <t>Remont kuchni w Szkole Podstwowej Nr 3</t>
  </si>
  <si>
    <t>Budowa Sali gimnastycznej przy Szkole Podstawowej w Leszczydole Starym</t>
  </si>
  <si>
    <t>Remont podłogi w sali gimnastycznej Szkoły Podstwowej nr 3</t>
  </si>
  <si>
    <t>Szkoła Podst. Nr 3</t>
  </si>
  <si>
    <t>S.P. Lucynów</t>
  </si>
  <si>
    <t>S.P.Łosinno</t>
  </si>
  <si>
    <t>S.P.Leszczydół Nowiny</t>
  </si>
  <si>
    <t>Ogółem rozdz.80101</t>
  </si>
  <si>
    <t>Termomodernizacja budynku Złobko -  Przedszkola</t>
  </si>
  <si>
    <t>Dostosowanie Przedszkola Nr 4 na potrzeby osób niepełnosprawnych ( podjazdy, remont łazienek)</t>
  </si>
  <si>
    <t>Ogółem rozdz. 80110</t>
  </si>
  <si>
    <t>Budowa boisk sportowych i placów rekreacyjnych na terenach gminnych w ramach programu uaktywnienia sportowego dzieci i młodzieży</t>
  </si>
  <si>
    <t>Ogółem rozdz. 85195</t>
  </si>
  <si>
    <t>Budowa Centum Pomocy Społecznej</t>
  </si>
  <si>
    <t>Ogółem rozdz. 85295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</si>
  <si>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</si>
  <si>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</si>
  <si>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</si>
  <si>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</si>
  <si>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</si>
  <si>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w Lucynowie, Lucynowie Dużym, Tumanku, Fideście</t>
  </si>
  <si>
    <t>Budowa kanalizacji sanitarnej w Leszczydole Starym,Leszczydole Pustkach (60%)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</si>
  <si>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</si>
  <si>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</si>
  <si>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</si>
  <si>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kanalizacji deszczowej w Rybienku Nowym</t>
  </si>
  <si>
    <t>Budowa kanalizacji sanitarnej w Rybienku Nowym</t>
  </si>
  <si>
    <t>Budowa linii zasilających i oświetlenia ulicznego</t>
  </si>
  <si>
    <t>Budowa monitoringu wizyjnego miasta</t>
  </si>
  <si>
    <t>Budowa gazociągu Leszczydół Nowiny - etap III</t>
  </si>
  <si>
    <t xml:space="preserve">Budowa chodników </t>
  </si>
  <si>
    <t>Budowa chodnika wzdłuż ul.Pułtuskiej ( do cmentarza)</t>
  </si>
  <si>
    <t xml:space="preserve">Zagospodarowanie terenu wzdłuż rzeki Bug wraz z odbudową przystani </t>
  </si>
  <si>
    <t xml:space="preserve">Rewitalizacja parku miejskiego - modernizacja ścieżek i drzewostanu </t>
  </si>
  <si>
    <t>Budowa sieci tras rowerowych , pieszych i konnych w gminie</t>
  </si>
  <si>
    <t>Zagospodarowanie terenu na osiedlach Prosta, Sowińskiego,Polonez- budowa ciągów pieszych i pieszo - jezdnych</t>
  </si>
  <si>
    <t>Remont płyty nad garażem przed budynkiem Biblioteki</t>
  </si>
  <si>
    <t>Budowa infrastruktury w ramach czynów społecznych</t>
  </si>
  <si>
    <t>Modernizacja budynku WOK "HUTNIK"</t>
  </si>
  <si>
    <t>Ogółem rozdz.92109</t>
  </si>
  <si>
    <t>Modernizacja stadionu miejskiego</t>
  </si>
  <si>
    <t>Budowa boiska piłkarskiego ze sztucznej nawierzchni na terenia WOSiR w Wyszkowie</t>
  </si>
  <si>
    <t>Ogółem rozdz.92601</t>
  </si>
  <si>
    <t xml:space="preserve">Ogółem </t>
  </si>
  <si>
    <t>Załącznik Nr 3</t>
  </si>
  <si>
    <t>Ogółem rozdz. 75023</t>
  </si>
  <si>
    <t>Remonty chodników wzdłuż dróg krajowych            ( ul. Kościuszki, ul. Białostocka)</t>
  </si>
  <si>
    <t>Modernizacja targowiska miejskiego</t>
  </si>
  <si>
    <t>Budowa i wyposażenie kompleksów sportowo - rekreacyjnych na terenach wiejskich ( Łosinno)</t>
  </si>
  <si>
    <t>Budowa i wyposażenie kompleksów sportowo - rekreacyjnych na terenach wiejskich ( Lucynów, Stary Leszczydół, Leszczydół Nowiny)</t>
  </si>
  <si>
    <t>Zakupy inwestycyjne</t>
  </si>
  <si>
    <t>Zmiana oświetlenia ulicznego na energooszczędne</t>
  </si>
  <si>
    <t>Zakup sprzętu komputerowgo</t>
  </si>
  <si>
    <t>Zakup sprzętu dla OSP Lucynów Duży</t>
  </si>
  <si>
    <t>Ogółem rozdz.90015</t>
  </si>
  <si>
    <t>Przewodniczący Rady</t>
  </si>
  <si>
    <t xml:space="preserve">     Marek Głowacki</t>
  </si>
  <si>
    <t>Zespół Szkól "Rybienko Leśne"</t>
  </si>
  <si>
    <t>z dnia 29 listopada 2007 r.</t>
  </si>
  <si>
    <t>do Uchwały Nr XVII/112/2007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</si>
</sst>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wrapText="1"/>
    </xf>
    <xf numFmtId="3" fontId="3" fillId="0" borderId="18" xfId="0" applyNumberFormat="1" applyFont="1" applyFill="1" applyBorder="1" applyAlignment="1">
      <alignment wrapText="1"/>
    </xf>
    <xf numFmtId="3" fontId="3" fillId="0" borderId="19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3" fontId="7" fillId="0" borderId="22" xfId="0" applyNumberFormat="1" applyFont="1" applyFill="1" applyBorder="1" applyAlignment="1">
      <alignment horizontal="right" wrapText="1"/>
    </xf>
    <xf numFmtId="3" fontId="7" fillId="0" borderId="23" xfId="0" applyNumberFormat="1" applyFont="1" applyFill="1" applyBorder="1" applyAlignment="1">
      <alignment horizontal="right" wrapText="1"/>
    </xf>
    <xf numFmtId="3" fontId="7" fillId="0" borderId="24" xfId="0" applyNumberFormat="1" applyFont="1" applyFill="1" applyBorder="1" applyAlignment="1">
      <alignment wrapText="1"/>
    </xf>
    <xf numFmtId="3" fontId="7" fillId="0" borderId="22" xfId="0" applyNumberFormat="1" applyFont="1" applyFill="1" applyBorder="1" applyAlignment="1">
      <alignment wrapText="1"/>
    </xf>
    <xf numFmtId="3" fontId="7" fillId="0" borderId="25" xfId="0" applyNumberFormat="1" applyFont="1" applyFill="1" applyBorder="1" applyAlignment="1">
      <alignment wrapText="1"/>
    </xf>
    <xf numFmtId="3" fontId="7" fillId="0" borderId="26" xfId="0" applyNumberFormat="1" applyFont="1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22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3" xfId="0" applyFont="1" applyFill="1" applyBorder="1" applyAlignment="1">
      <alignment wrapText="1"/>
    </xf>
    <xf numFmtId="3" fontId="3" fillId="0" borderId="3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 wrapText="1"/>
    </xf>
    <xf numFmtId="3" fontId="7" fillId="0" borderId="37" xfId="0" applyNumberFormat="1" applyFont="1" applyFill="1" applyBorder="1" applyAlignment="1">
      <alignment horizontal="right" wrapText="1"/>
    </xf>
    <xf numFmtId="0" fontId="3" fillId="0" borderId="38" xfId="0" applyFont="1" applyFill="1" applyBorder="1" applyAlignment="1">
      <alignment wrapText="1"/>
    </xf>
    <xf numFmtId="0" fontId="3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3" fontId="3" fillId="0" borderId="39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3" fillId="0" borderId="4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3" fontId="7" fillId="0" borderId="35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3" fillId="0" borderId="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3" fontId="7" fillId="0" borderId="42" xfId="0" applyNumberFormat="1" applyFont="1" applyFill="1" applyBorder="1" applyAlignment="1">
      <alignment/>
    </xf>
    <xf numFmtId="0" fontId="0" fillId="0" borderId="33" xfId="0" applyFont="1" applyFill="1" applyBorder="1" applyAlignment="1">
      <alignment wrapText="1"/>
    </xf>
    <xf numFmtId="3" fontId="7" fillId="0" borderId="43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0" fillId="0" borderId="45" xfId="0" applyFont="1" applyFill="1" applyBorder="1" applyAlignment="1">
      <alignment wrapText="1"/>
    </xf>
    <xf numFmtId="3" fontId="3" fillId="0" borderId="46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 horizontal="right" wrapText="1"/>
    </xf>
    <xf numFmtId="3" fontId="3" fillId="0" borderId="45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0" fontId="3" fillId="0" borderId="4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right" wrapText="1"/>
    </xf>
    <xf numFmtId="3" fontId="7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5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7" fillId="0" borderId="25" xfId="0" applyNumberFormat="1" applyFont="1" applyFill="1" applyBorder="1" applyAlignment="1">
      <alignment horizontal="right" wrapText="1"/>
    </xf>
    <xf numFmtId="0" fontId="3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7" fillId="0" borderId="49" xfId="0" applyNumberFormat="1" applyFont="1" applyFill="1" applyBorder="1" applyAlignment="1">
      <alignment horizontal="right" wrapText="1"/>
    </xf>
    <xf numFmtId="3" fontId="7" fillId="0" borderId="29" xfId="0" applyNumberFormat="1" applyFont="1" applyFill="1" applyBorder="1" applyAlignment="1">
      <alignment horizontal="right" wrapText="1"/>
    </xf>
    <xf numFmtId="0" fontId="3" fillId="0" borderId="5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3" fontId="7" fillId="0" borderId="27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27" xfId="0" applyFont="1" applyFill="1" applyBorder="1" applyAlignment="1">
      <alignment/>
    </xf>
    <xf numFmtId="0" fontId="3" fillId="0" borderId="5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43" xfId="0" applyFont="1" applyFill="1" applyBorder="1" applyAlignment="1">
      <alignment wrapText="1"/>
    </xf>
    <xf numFmtId="3" fontId="3" fillId="0" borderId="53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 horizontal="right" wrapText="1"/>
    </xf>
    <xf numFmtId="3" fontId="3" fillId="0" borderId="43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0" fontId="3" fillId="0" borderId="56" xfId="0" applyFont="1" applyFill="1" applyBorder="1" applyAlignment="1">
      <alignment horizontal="center" wrapText="1"/>
    </xf>
    <xf numFmtId="3" fontId="3" fillId="0" borderId="57" xfId="0" applyNumberFormat="1" applyFont="1" applyFill="1" applyBorder="1" applyAlignment="1">
      <alignment horizontal="right" wrapText="1"/>
    </xf>
    <xf numFmtId="3" fontId="7" fillId="0" borderId="12" xfId="0" applyNumberFormat="1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59" xfId="0" applyFont="1" applyFill="1" applyBorder="1" applyAlignment="1">
      <alignment wrapText="1"/>
    </xf>
    <xf numFmtId="3" fontId="3" fillId="0" borderId="60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 horizontal="right" wrapText="1"/>
    </xf>
    <xf numFmtId="3" fontId="3" fillId="0" borderId="59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0" fontId="3" fillId="0" borderId="63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3" fontId="7" fillId="0" borderId="61" xfId="0" applyNumberFormat="1" applyFont="1" applyFill="1" applyBorder="1" applyAlignment="1">
      <alignment horizontal="right" wrapText="1"/>
    </xf>
    <xf numFmtId="3" fontId="7" fillId="0" borderId="59" xfId="0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3" fillId="0" borderId="62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 wrapText="1"/>
    </xf>
    <xf numFmtId="0" fontId="3" fillId="0" borderId="64" xfId="0" applyFont="1" applyFill="1" applyBorder="1" applyAlignment="1">
      <alignment wrapText="1"/>
    </xf>
    <xf numFmtId="3" fontId="3" fillId="0" borderId="29" xfId="0" applyNumberFormat="1" applyFont="1" applyFill="1" applyBorder="1" applyAlignment="1">
      <alignment horizontal="right" wrapText="1"/>
    </xf>
    <xf numFmtId="0" fontId="3" fillId="0" borderId="65" xfId="0" applyFont="1" applyBorder="1" applyAlignment="1">
      <alignment wrapText="1"/>
    </xf>
    <xf numFmtId="0" fontId="3" fillId="0" borderId="40" xfId="0" applyFont="1" applyFill="1" applyBorder="1" applyAlignment="1">
      <alignment wrapText="1"/>
    </xf>
    <xf numFmtId="3" fontId="7" fillId="0" borderId="53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0" fontId="7" fillId="0" borderId="66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24" xfId="0" applyFont="1" applyFill="1" applyBorder="1" applyAlignment="1">
      <alignment/>
    </xf>
    <xf numFmtId="0" fontId="7" fillId="0" borderId="37" xfId="0" applyFont="1" applyFill="1" applyBorder="1" applyAlignment="1">
      <alignment wrapText="1"/>
    </xf>
    <xf numFmtId="0" fontId="7" fillId="0" borderId="37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5"/>
  <sheetViews>
    <sheetView tabSelected="1" zoomScale="75" zoomScaleNormal="75" workbookViewId="0" topLeftCell="F1">
      <selection activeCell="J4" sqref="J4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7" width="13.375" style="1" customWidth="1"/>
    <col min="18" max="18" width="11.75390625" style="1" customWidth="1"/>
    <col min="19" max="19" width="9.125" style="1" customWidth="1"/>
    <col min="20" max="20" width="10.00390625" style="1" customWidth="1"/>
    <col min="21" max="16384" width="9.125" style="1" customWidth="1"/>
  </cols>
  <sheetData>
    <row r="1" spans="14:16" ht="14.25">
      <c r="N1" s="2"/>
      <c r="O1" s="2" t="s">
        <v>128</v>
      </c>
      <c r="P1" s="2"/>
    </row>
    <row r="2" spans="14:16" ht="14.25">
      <c r="N2" s="2"/>
      <c r="O2" s="2" t="s">
        <v>143</v>
      </c>
      <c r="P2" s="2"/>
    </row>
    <row r="3" spans="14:16" ht="14.25">
      <c r="N3" s="2"/>
      <c r="O3" s="2" t="s">
        <v>0</v>
      </c>
      <c r="P3" s="2"/>
    </row>
    <row r="4" spans="14:16" ht="14.25">
      <c r="N4" s="2"/>
      <c r="O4" s="2" t="s">
        <v>142</v>
      </c>
      <c r="P4" s="2"/>
    </row>
    <row r="5" spans="5:16" ht="14.25">
      <c r="E5" s="1" t="s">
        <v>1</v>
      </c>
      <c r="N5" s="2"/>
      <c r="O5" s="2"/>
      <c r="P5" s="2"/>
    </row>
    <row r="7" spans="4:18" ht="15.75">
      <c r="D7" s="218" t="s">
        <v>2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</row>
    <row r="8" spans="4:18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ht="12.75" customHeight="1" hidden="1"/>
    <row r="10" spans="1:18" ht="23.25" customHeight="1" thickBot="1">
      <c r="A10" s="219" t="s">
        <v>3</v>
      </c>
      <c r="B10" s="220" t="s">
        <v>4</v>
      </c>
      <c r="C10" s="220" t="s">
        <v>5</v>
      </c>
      <c r="D10" s="221" t="s">
        <v>6</v>
      </c>
      <c r="E10" s="221" t="s">
        <v>7</v>
      </c>
      <c r="F10" s="221" t="s">
        <v>8</v>
      </c>
      <c r="G10" s="222" t="s">
        <v>9</v>
      </c>
      <c r="H10" s="223" t="s">
        <v>10</v>
      </c>
      <c r="I10" s="223"/>
      <c r="J10" s="223"/>
      <c r="K10" s="223"/>
      <c r="L10" s="223"/>
      <c r="M10" s="223"/>
      <c r="N10" s="223"/>
      <c r="O10" s="223"/>
      <c r="P10" s="223"/>
      <c r="Q10" s="223"/>
      <c r="R10" s="224" t="s">
        <v>11</v>
      </c>
    </row>
    <row r="11" spans="1:18" ht="25.5" customHeight="1" thickBot="1">
      <c r="A11" s="219"/>
      <c r="B11" s="220"/>
      <c r="C11" s="220"/>
      <c r="D11" s="220"/>
      <c r="E11" s="221"/>
      <c r="F11" s="221"/>
      <c r="G11" s="222"/>
      <c r="H11" s="215" t="s">
        <v>12</v>
      </c>
      <c r="I11" s="216" t="s">
        <v>13</v>
      </c>
      <c r="J11" s="216"/>
      <c r="K11" s="216"/>
      <c r="L11" s="216"/>
      <c r="M11" s="216"/>
      <c r="N11" s="217">
        <v>2008</v>
      </c>
      <c r="O11" s="213">
        <v>2009</v>
      </c>
      <c r="P11" s="212">
        <v>2010</v>
      </c>
      <c r="Q11" s="212" t="s">
        <v>14</v>
      </c>
      <c r="R11" s="224"/>
    </row>
    <row r="12" spans="1:18" ht="83.25" customHeight="1">
      <c r="A12" s="219"/>
      <c r="B12" s="220"/>
      <c r="C12" s="220"/>
      <c r="D12" s="220"/>
      <c r="E12" s="221"/>
      <c r="F12" s="221"/>
      <c r="G12" s="222"/>
      <c r="H12" s="215"/>
      <c r="I12" s="4" t="s">
        <v>15</v>
      </c>
      <c r="J12" s="4" t="s">
        <v>16</v>
      </c>
      <c r="K12" s="213" t="s">
        <v>17</v>
      </c>
      <c r="L12" s="213"/>
      <c r="M12" s="5" t="s">
        <v>18</v>
      </c>
      <c r="N12" s="217"/>
      <c r="O12" s="213"/>
      <c r="P12" s="212"/>
      <c r="Q12" s="212"/>
      <c r="R12" s="224"/>
    </row>
    <row r="13" spans="1:18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214">
        <v>11</v>
      </c>
      <c r="L13" s="214"/>
      <c r="M13" s="14">
        <v>12</v>
      </c>
      <c r="N13" s="15">
        <v>13</v>
      </c>
      <c r="O13" s="10">
        <v>14</v>
      </c>
      <c r="P13" s="10">
        <v>15</v>
      </c>
      <c r="Q13" s="10">
        <v>15</v>
      </c>
      <c r="R13" s="16">
        <v>16</v>
      </c>
    </row>
    <row r="14" spans="1:18" ht="42.75">
      <c r="A14" s="17">
        <v>1</v>
      </c>
      <c r="B14" s="18" t="s">
        <v>19</v>
      </c>
      <c r="C14" s="18" t="s">
        <v>20</v>
      </c>
      <c r="D14" s="19" t="s">
        <v>21</v>
      </c>
      <c r="E14" s="20" t="s">
        <v>22</v>
      </c>
      <c r="F14" s="21">
        <f>G14+H14+N14+O14+Q14+P14</f>
        <v>12000</v>
      </c>
      <c r="G14" s="22"/>
      <c r="H14" s="23"/>
      <c r="I14" s="21"/>
      <c r="J14" s="21"/>
      <c r="K14" s="24"/>
      <c r="L14" s="25"/>
      <c r="M14" s="26"/>
      <c r="N14" s="25">
        <v>12000</v>
      </c>
      <c r="O14" s="21"/>
      <c r="P14" s="21"/>
      <c r="Q14" s="21"/>
      <c r="R14" s="27" t="s">
        <v>23</v>
      </c>
    </row>
    <row r="15" spans="1:18" ht="42.75">
      <c r="A15" s="28">
        <v>2</v>
      </c>
      <c r="B15" s="29"/>
      <c r="C15" s="29"/>
      <c r="D15" s="30"/>
      <c r="E15" s="20" t="s">
        <v>24</v>
      </c>
      <c r="F15" s="21">
        <f aca="true" t="shared" si="0" ref="F15:F82">G15+H15+N15+O15+Q15+P15</f>
        <v>350000</v>
      </c>
      <c r="G15" s="31">
        <v>12160</v>
      </c>
      <c r="H15" s="23"/>
      <c r="I15" s="21"/>
      <c r="J15" s="21"/>
      <c r="K15" s="24"/>
      <c r="L15" s="25"/>
      <c r="M15" s="26"/>
      <c r="N15" s="25">
        <v>337840</v>
      </c>
      <c r="O15" s="21"/>
      <c r="P15" s="21"/>
      <c r="Q15" s="21"/>
      <c r="R15" s="27" t="s">
        <v>23</v>
      </c>
    </row>
    <row r="16" spans="1:18" ht="28.5">
      <c r="A16" s="32">
        <v>3</v>
      </c>
      <c r="B16" s="33"/>
      <c r="C16" s="33"/>
      <c r="D16" s="34"/>
      <c r="E16" s="35" t="s">
        <v>25</v>
      </c>
      <c r="F16" s="21">
        <f t="shared" si="0"/>
        <v>1830000</v>
      </c>
      <c r="G16" s="36"/>
      <c r="H16" s="37">
        <f aca="true" t="shared" si="1" ref="H16:H45">I16+J16+L16+M16</f>
        <v>15000</v>
      </c>
      <c r="I16" s="38">
        <v>15000</v>
      </c>
      <c r="J16" s="38"/>
      <c r="K16" s="39"/>
      <c r="L16" s="40"/>
      <c r="M16" s="41"/>
      <c r="N16" s="40">
        <v>815000</v>
      </c>
      <c r="O16" s="38">
        <v>1000000</v>
      </c>
      <c r="P16" s="38"/>
      <c r="Q16" s="38"/>
      <c r="R16" s="42" t="s">
        <v>23</v>
      </c>
    </row>
    <row r="17" spans="1:18" ht="27" customHeight="1">
      <c r="A17" s="210" t="s">
        <v>26</v>
      </c>
      <c r="B17" s="210"/>
      <c r="C17" s="210"/>
      <c r="D17" s="210"/>
      <c r="E17" s="210"/>
      <c r="F17" s="43">
        <f>SUM(F14:F16)</f>
        <v>2192000</v>
      </c>
      <c r="G17" s="43">
        <f>SUM(G14:G16)</f>
        <v>12160</v>
      </c>
      <c r="H17" s="44">
        <f t="shared" si="1"/>
        <v>15000</v>
      </c>
      <c r="I17" s="45">
        <f>I14+I16+I15</f>
        <v>15000</v>
      </c>
      <c r="J17" s="45">
        <f>J14+J16+J15</f>
        <v>0</v>
      </c>
      <c r="K17" s="46"/>
      <c r="L17" s="47">
        <f>L14+L16+L15</f>
        <v>0</v>
      </c>
      <c r="M17" s="48">
        <f>M14+M16+M15</f>
        <v>0</v>
      </c>
      <c r="N17" s="47">
        <f>SUM(N14:N16)</f>
        <v>1164840</v>
      </c>
      <c r="O17" s="45">
        <f>SUM(O14:O16)</f>
        <v>1000000</v>
      </c>
      <c r="P17" s="45">
        <f>SUM(P14:P16)</f>
        <v>0</v>
      </c>
      <c r="Q17" s="45">
        <f>SUM(Q14:Q16)</f>
        <v>0</v>
      </c>
      <c r="R17" s="49"/>
    </row>
    <row r="18" spans="1:18" ht="28.5">
      <c r="A18" s="50">
        <v>4</v>
      </c>
      <c r="B18" s="51">
        <v>600</v>
      </c>
      <c r="C18" s="51">
        <v>60016</v>
      </c>
      <c r="D18" s="52">
        <v>6050</v>
      </c>
      <c r="E18" s="20" t="s">
        <v>27</v>
      </c>
      <c r="F18" s="21">
        <f t="shared" si="0"/>
        <v>1270477</v>
      </c>
      <c r="G18" s="53">
        <v>915477</v>
      </c>
      <c r="H18" s="23"/>
      <c r="I18" s="54"/>
      <c r="J18" s="54"/>
      <c r="K18" s="53"/>
      <c r="L18" s="55"/>
      <c r="M18" s="56"/>
      <c r="N18" s="55">
        <v>100000</v>
      </c>
      <c r="O18" s="54">
        <v>100000</v>
      </c>
      <c r="P18" s="54">
        <v>155000</v>
      </c>
      <c r="Q18" s="54"/>
      <c r="R18" s="57" t="s">
        <v>23</v>
      </c>
    </row>
    <row r="19" spans="1:18" ht="57">
      <c r="A19" s="58">
        <v>5</v>
      </c>
      <c r="B19" s="59"/>
      <c r="C19" s="59"/>
      <c r="D19" s="51"/>
      <c r="E19" s="60" t="s">
        <v>28</v>
      </c>
      <c r="F19" s="21">
        <f t="shared" si="0"/>
        <v>2574954</v>
      </c>
      <c r="G19" s="61">
        <v>24954</v>
      </c>
      <c r="H19" s="23">
        <f t="shared" si="1"/>
        <v>50000</v>
      </c>
      <c r="I19" s="62">
        <v>50000</v>
      </c>
      <c r="J19" s="62"/>
      <c r="K19" s="61"/>
      <c r="L19" s="63"/>
      <c r="M19" s="64"/>
      <c r="N19" s="63">
        <v>500000</v>
      </c>
      <c r="O19" s="62">
        <v>500000</v>
      </c>
      <c r="P19" s="62">
        <v>1500000</v>
      </c>
      <c r="Q19" s="62"/>
      <c r="R19" s="27" t="s">
        <v>23</v>
      </c>
    </row>
    <row r="20" spans="1:18" ht="42.75">
      <c r="A20" s="58">
        <v>6</v>
      </c>
      <c r="B20" s="59"/>
      <c r="C20" s="59"/>
      <c r="D20" s="30"/>
      <c r="E20" s="60" t="s">
        <v>29</v>
      </c>
      <c r="F20" s="21">
        <f t="shared" si="0"/>
        <v>1000000</v>
      </c>
      <c r="G20" s="61"/>
      <c r="H20" s="23"/>
      <c r="I20" s="62"/>
      <c r="J20" s="62"/>
      <c r="K20" s="61"/>
      <c r="L20" s="63"/>
      <c r="M20" s="64"/>
      <c r="N20" s="63"/>
      <c r="O20" s="62"/>
      <c r="P20" s="62">
        <v>1000000</v>
      </c>
      <c r="Q20" s="62"/>
      <c r="R20" s="27" t="s">
        <v>23</v>
      </c>
    </row>
    <row r="21" spans="1:18" ht="28.5">
      <c r="A21" s="58">
        <v>7</v>
      </c>
      <c r="B21" s="59"/>
      <c r="C21" s="59"/>
      <c r="D21" s="30"/>
      <c r="E21" s="60" t="s">
        <v>30</v>
      </c>
      <c r="F21" s="21">
        <f t="shared" si="0"/>
        <v>4173911</v>
      </c>
      <c r="G21" s="61">
        <v>443911</v>
      </c>
      <c r="H21" s="23">
        <f t="shared" si="1"/>
        <v>130000</v>
      </c>
      <c r="I21" s="62">
        <v>130000</v>
      </c>
      <c r="J21" s="62"/>
      <c r="K21" s="61"/>
      <c r="L21" s="63"/>
      <c r="M21" s="64"/>
      <c r="N21" s="63">
        <v>1000000</v>
      </c>
      <c r="O21" s="62">
        <v>2600000</v>
      </c>
      <c r="P21" s="62"/>
      <c r="Q21" s="62"/>
      <c r="R21" s="27" t="s">
        <v>23</v>
      </c>
    </row>
    <row r="22" spans="1:18" ht="57">
      <c r="A22" s="58">
        <v>8</v>
      </c>
      <c r="B22" s="59"/>
      <c r="C22" s="59"/>
      <c r="D22" s="30"/>
      <c r="E22" s="60" t="s">
        <v>31</v>
      </c>
      <c r="F22" s="21">
        <f t="shared" si="0"/>
        <v>1529578</v>
      </c>
      <c r="G22" s="61">
        <v>4578</v>
      </c>
      <c r="H22" s="23">
        <f t="shared" si="1"/>
        <v>25000</v>
      </c>
      <c r="I22" s="62">
        <v>25000</v>
      </c>
      <c r="J22" s="62"/>
      <c r="K22" s="61"/>
      <c r="L22" s="63"/>
      <c r="M22" s="64"/>
      <c r="N22" s="63">
        <v>25000</v>
      </c>
      <c r="O22" s="62">
        <v>500000</v>
      </c>
      <c r="P22" s="62">
        <v>975000</v>
      </c>
      <c r="Q22" s="62"/>
      <c r="R22" s="27" t="s">
        <v>23</v>
      </c>
    </row>
    <row r="23" spans="1:18" ht="42.75">
      <c r="A23" s="58">
        <v>9</v>
      </c>
      <c r="B23" s="59"/>
      <c r="C23" s="59"/>
      <c r="D23" s="59"/>
      <c r="E23" s="60" t="s">
        <v>32</v>
      </c>
      <c r="F23" s="21">
        <f t="shared" si="0"/>
        <v>3868441</v>
      </c>
      <c r="G23" s="65">
        <v>568589</v>
      </c>
      <c r="H23" s="23">
        <f t="shared" si="1"/>
        <v>3299852</v>
      </c>
      <c r="I23" s="66">
        <v>1011480</v>
      </c>
      <c r="J23" s="66"/>
      <c r="K23" s="65"/>
      <c r="L23" s="67"/>
      <c r="M23" s="68">
        <v>2288372</v>
      </c>
      <c r="N23" s="67"/>
      <c r="O23" s="66"/>
      <c r="P23" s="66"/>
      <c r="Q23" s="66"/>
      <c r="R23" s="27" t="s">
        <v>23</v>
      </c>
    </row>
    <row r="24" spans="1:18" ht="42.75">
      <c r="A24" s="58">
        <v>10</v>
      </c>
      <c r="B24" s="59"/>
      <c r="C24" s="59"/>
      <c r="D24" s="59"/>
      <c r="E24" s="60" t="s">
        <v>33</v>
      </c>
      <c r="F24" s="21">
        <f t="shared" si="0"/>
        <v>11267963</v>
      </c>
      <c r="G24" s="65">
        <v>1232963</v>
      </c>
      <c r="H24" s="23">
        <f t="shared" si="1"/>
        <v>35000</v>
      </c>
      <c r="I24" s="66">
        <v>35000</v>
      </c>
      <c r="J24" s="66"/>
      <c r="K24" s="65"/>
      <c r="L24" s="67"/>
      <c r="M24" s="68"/>
      <c r="N24" s="67">
        <v>500000</v>
      </c>
      <c r="O24" s="66">
        <v>9500000</v>
      </c>
      <c r="P24" s="66"/>
      <c r="Q24" s="66"/>
      <c r="R24" s="27" t="s">
        <v>23</v>
      </c>
    </row>
    <row r="25" spans="1:18" ht="42.75">
      <c r="A25" s="58">
        <v>11</v>
      </c>
      <c r="B25" s="59"/>
      <c r="C25" s="59"/>
      <c r="D25" s="59"/>
      <c r="E25" s="60" t="s">
        <v>34</v>
      </c>
      <c r="F25" s="21">
        <f t="shared" si="0"/>
        <v>5400000</v>
      </c>
      <c r="G25" s="65"/>
      <c r="H25" s="23">
        <f t="shared" si="1"/>
        <v>200000</v>
      </c>
      <c r="I25" s="66">
        <v>200000</v>
      </c>
      <c r="J25" s="66"/>
      <c r="K25" s="65"/>
      <c r="L25" s="67"/>
      <c r="M25" s="68"/>
      <c r="N25" s="67"/>
      <c r="O25" s="66">
        <v>200000</v>
      </c>
      <c r="P25" s="66">
        <v>5000000</v>
      </c>
      <c r="Q25" s="66"/>
      <c r="R25" s="27"/>
    </row>
    <row r="26" spans="1:18" ht="57">
      <c r="A26" s="58">
        <v>12</v>
      </c>
      <c r="B26" s="59"/>
      <c r="C26" s="59"/>
      <c r="D26" s="30"/>
      <c r="E26" s="60" t="s">
        <v>35</v>
      </c>
      <c r="F26" s="21">
        <f t="shared" si="0"/>
        <v>1680000</v>
      </c>
      <c r="G26" s="61"/>
      <c r="H26" s="23">
        <f t="shared" si="1"/>
        <v>20000</v>
      </c>
      <c r="I26" s="62">
        <v>20000</v>
      </c>
      <c r="J26" s="62"/>
      <c r="K26" s="61"/>
      <c r="L26" s="63"/>
      <c r="M26" s="64"/>
      <c r="N26" s="63"/>
      <c r="O26" s="62"/>
      <c r="P26" s="62">
        <v>1660000</v>
      </c>
      <c r="Q26" s="62"/>
      <c r="R26" s="27" t="s">
        <v>23</v>
      </c>
    </row>
    <row r="27" spans="1:18" ht="42.75">
      <c r="A27" s="58">
        <v>13</v>
      </c>
      <c r="B27" s="59"/>
      <c r="C27" s="59"/>
      <c r="D27" s="30"/>
      <c r="E27" s="60" t="s">
        <v>36</v>
      </c>
      <c r="F27" s="21">
        <f t="shared" si="0"/>
        <v>2504000</v>
      </c>
      <c r="G27" s="61">
        <v>4000</v>
      </c>
      <c r="H27" s="23"/>
      <c r="I27" s="62"/>
      <c r="J27" s="62"/>
      <c r="K27" s="61"/>
      <c r="L27" s="63"/>
      <c r="M27" s="64"/>
      <c r="N27" s="63"/>
      <c r="O27" s="62">
        <v>625000</v>
      </c>
      <c r="P27" s="62">
        <v>1875000</v>
      </c>
      <c r="Q27" s="62"/>
      <c r="R27" s="27" t="s">
        <v>23</v>
      </c>
    </row>
    <row r="28" spans="1:18" ht="42.75">
      <c r="A28" s="58">
        <v>14</v>
      </c>
      <c r="B28" s="59"/>
      <c r="C28" s="59"/>
      <c r="D28" s="30"/>
      <c r="E28" s="60" t="s">
        <v>37</v>
      </c>
      <c r="F28" s="21">
        <f t="shared" si="0"/>
        <v>30000</v>
      </c>
      <c r="G28" s="61"/>
      <c r="H28" s="23"/>
      <c r="I28" s="62"/>
      <c r="J28" s="62"/>
      <c r="K28" s="61"/>
      <c r="L28" s="63"/>
      <c r="M28" s="64"/>
      <c r="N28" s="63">
        <v>30000</v>
      </c>
      <c r="O28" s="62"/>
      <c r="P28" s="62"/>
      <c r="Q28" s="62"/>
      <c r="R28" s="27" t="s">
        <v>23</v>
      </c>
    </row>
    <row r="29" spans="1:18" ht="28.5">
      <c r="A29" s="58">
        <v>15</v>
      </c>
      <c r="B29" s="59"/>
      <c r="C29" s="59"/>
      <c r="D29" s="30"/>
      <c r="E29" s="60" t="s">
        <v>38</v>
      </c>
      <c r="F29" s="21">
        <f t="shared" si="0"/>
        <v>1090000</v>
      </c>
      <c r="G29" s="61"/>
      <c r="H29" s="23">
        <f t="shared" si="1"/>
        <v>40000</v>
      </c>
      <c r="I29" s="62">
        <v>40000</v>
      </c>
      <c r="J29" s="62"/>
      <c r="K29" s="61"/>
      <c r="L29" s="63"/>
      <c r="M29" s="64"/>
      <c r="N29" s="63">
        <v>50000</v>
      </c>
      <c r="O29" s="62"/>
      <c r="P29" s="62">
        <v>1000000</v>
      </c>
      <c r="Q29" s="62"/>
      <c r="R29" s="27" t="s">
        <v>23</v>
      </c>
    </row>
    <row r="30" spans="1:18" ht="57">
      <c r="A30" s="58">
        <v>16</v>
      </c>
      <c r="B30" s="59"/>
      <c r="C30" s="59"/>
      <c r="D30" s="30"/>
      <c r="E30" s="69" t="s">
        <v>39</v>
      </c>
      <c r="F30" s="21">
        <f t="shared" si="0"/>
        <v>1675616</v>
      </c>
      <c r="G30" s="61">
        <v>616</v>
      </c>
      <c r="H30" s="23">
        <f t="shared" si="1"/>
        <v>25000</v>
      </c>
      <c r="I30" s="62">
        <v>25000</v>
      </c>
      <c r="J30" s="62"/>
      <c r="K30" s="61"/>
      <c r="L30" s="63"/>
      <c r="M30" s="64"/>
      <c r="N30" s="63">
        <v>250000</v>
      </c>
      <c r="O30" s="62">
        <v>1400000</v>
      </c>
      <c r="P30" s="62"/>
      <c r="Q30" s="62"/>
      <c r="R30" s="27" t="s">
        <v>23</v>
      </c>
    </row>
    <row r="31" spans="1:18" ht="28.5">
      <c r="A31" s="58">
        <v>17</v>
      </c>
      <c r="B31" s="59"/>
      <c r="C31" s="59"/>
      <c r="D31" s="30"/>
      <c r="E31" s="69" t="s">
        <v>40</v>
      </c>
      <c r="F31" s="21">
        <f t="shared" si="0"/>
        <v>800433</v>
      </c>
      <c r="G31" s="61">
        <v>433</v>
      </c>
      <c r="H31" s="23"/>
      <c r="I31" s="62"/>
      <c r="J31" s="62"/>
      <c r="K31" s="61"/>
      <c r="L31" s="63"/>
      <c r="M31" s="64"/>
      <c r="N31" s="63">
        <v>800000</v>
      </c>
      <c r="O31" s="62"/>
      <c r="P31" s="62"/>
      <c r="Q31" s="62"/>
      <c r="R31" s="27" t="s">
        <v>23</v>
      </c>
    </row>
    <row r="32" spans="1:18" ht="28.5">
      <c r="A32" s="58">
        <v>18</v>
      </c>
      <c r="B32" s="59"/>
      <c r="C32" s="59"/>
      <c r="D32" s="30"/>
      <c r="E32" s="60" t="s">
        <v>41</v>
      </c>
      <c r="F32" s="21">
        <f t="shared" si="0"/>
        <v>1446445</v>
      </c>
      <c r="G32" s="61">
        <v>21445</v>
      </c>
      <c r="H32" s="23">
        <f t="shared" si="1"/>
        <v>25000</v>
      </c>
      <c r="I32" s="62">
        <v>25000</v>
      </c>
      <c r="J32" s="62"/>
      <c r="K32" s="61"/>
      <c r="L32" s="63"/>
      <c r="M32" s="64"/>
      <c r="N32" s="63">
        <v>100000</v>
      </c>
      <c r="O32" s="62">
        <v>1300000</v>
      </c>
      <c r="P32" s="62"/>
      <c r="Q32" s="62"/>
      <c r="R32" s="27" t="s">
        <v>23</v>
      </c>
    </row>
    <row r="33" spans="1:18" ht="28.5">
      <c r="A33" s="58">
        <v>19</v>
      </c>
      <c r="B33" s="59"/>
      <c r="C33" s="59"/>
      <c r="D33" s="30"/>
      <c r="E33" s="60" t="s">
        <v>42</v>
      </c>
      <c r="F33" s="21">
        <f t="shared" si="0"/>
        <v>1000000</v>
      </c>
      <c r="G33" s="61"/>
      <c r="H33" s="23"/>
      <c r="I33" s="62"/>
      <c r="J33" s="62"/>
      <c r="K33" s="61"/>
      <c r="L33" s="63"/>
      <c r="M33" s="64"/>
      <c r="N33" s="63"/>
      <c r="O33" s="62">
        <v>250000</v>
      </c>
      <c r="P33" s="62">
        <v>750000</v>
      </c>
      <c r="Q33" s="62"/>
      <c r="R33" s="27" t="s">
        <v>23</v>
      </c>
    </row>
    <row r="34" spans="1:18" ht="28.5">
      <c r="A34" s="58">
        <v>20</v>
      </c>
      <c r="B34" s="59"/>
      <c r="C34" s="59"/>
      <c r="D34" s="30"/>
      <c r="E34" s="60" t="s">
        <v>43</v>
      </c>
      <c r="F34" s="21">
        <f t="shared" si="0"/>
        <v>70000</v>
      </c>
      <c r="G34" s="61"/>
      <c r="H34" s="23"/>
      <c r="I34" s="62"/>
      <c r="J34" s="62"/>
      <c r="K34" s="61"/>
      <c r="L34" s="63"/>
      <c r="M34" s="64"/>
      <c r="N34" s="63">
        <v>70000</v>
      </c>
      <c r="O34" s="62"/>
      <c r="P34" s="62"/>
      <c r="Q34" s="62"/>
      <c r="R34" s="27" t="s">
        <v>23</v>
      </c>
    </row>
    <row r="35" spans="1:18" ht="42.75">
      <c r="A35" s="58">
        <v>21</v>
      </c>
      <c r="B35" s="59"/>
      <c r="C35" s="59"/>
      <c r="D35" s="30"/>
      <c r="E35" s="60" t="s">
        <v>44</v>
      </c>
      <c r="F35" s="21">
        <f t="shared" si="0"/>
        <v>1515000</v>
      </c>
      <c r="G35" s="61"/>
      <c r="H35" s="23">
        <f t="shared" si="1"/>
        <v>15000</v>
      </c>
      <c r="I35" s="62">
        <v>15000</v>
      </c>
      <c r="J35" s="62"/>
      <c r="K35" s="61"/>
      <c r="L35" s="63"/>
      <c r="M35" s="64"/>
      <c r="N35" s="63"/>
      <c r="O35" s="62">
        <v>50000</v>
      </c>
      <c r="P35" s="62">
        <v>1450000</v>
      </c>
      <c r="Q35" s="62"/>
      <c r="R35" s="27" t="s">
        <v>23</v>
      </c>
    </row>
    <row r="36" spans="1:18" ht="57">
      <c r="A36" s="58">
        <v>22</v>
      </c>
      <c r="B36" s="59"/>
      <c r="C36" s="59"/>
      <c r="D36" s="30"/>
      <c r="E36" s="60" t="s">
        <v>45</v>
      </c>
      <c r="F36" s="21">
        <f t="shared" si="0"/>
        <v>2500000</v>
      </c>
      <c r="G36" s="70"/>
      <c r="H36" s="23"/>
      <c r="I36" s="71"/>
      <c r="J36" s="71"/>
      <c r="K36" s="70"/>
      <c r="L36" s="72"/>
      <c r="M36" s="73"/>
      <c r="N36" s="72"/>
      <c r="O36" s="71">
        <v>100000</v>
      </c>
      <c r="P36" s="71">
        <v>2400000</v>
      </c>
      <c r="Q36" s="71"/>
      <c r="R36" s="27" t="s">
        <v>23</v>
      </c>
    </row>
    <row r="37" spans="1:18" ht="28.5">
      <c r="A37" s="58">
        <v>23</v>
      </c>
      <c r="B37" s="59"/>
      <c r="C37" s="59"/>
      <c r="D37" s="30"/>
      <c r="E37" s="60" t="s">
        <v>46</v>
      </c>
      <c r="F37" s="21">
        <f t="shared" si="0"/>
        <v>725000</v>
      </c>
      <c r="G37" s="70"/>
      <c r="H37" s="23">
        <f t="shared" si="1"/>
        <v>725000</v>
      </c>
      <c r="I37" s="71">
        <v>725000</v>
      </c>
      <c r="J37" s="71"/>
      <c r="K37" s="70"/>
      <c r="L37" s="72"/>
      <c r="M37" s="73"/>
      <c r="N37" s="72"/>
      <c r="O37" s="71"/>
      <c r="P37" s="71"/>
      <c r="Q37" s="71"/>
      <c r="R37" s="27" t="s">
        <v>23</v>
      </c>
    </row>
    <row r="38" spans="1:18" ht="28.5">
      <c r="A38" s="58">
        <v>24</v>
      </c>
      <c r="B38" s="59"/>
      <c r="C38" s="59"/>
      <c r="D38" s="30"/>
      <c r="E38" s="60" t="s">
        <v>47</v>
      </c>
      <c r="F38" s="21">
        <f t="shared" si="0"/>
        <v>249931</v>
      </c>
      <c r="G38" s="70">
        <v>114931</v>
      </c>
      <c r="H38" s="23">
        <f t="shared" si="1"/>
        <v>10000</v>
      </c>
      <c r="I38" s="71">
        <v>10000</v>
      </c>
      <c r="J38" s="71"/>
      <c r="K38" s="70"/>
      <c r="L38" s="72"/>
      <c r="M38" s="73"/>
      <c r="N38" s="72"/>
      <c r="O38" s="71">
        <v>125000</v>
      </c>
      <c r="P38" s="71"/>
      <c r="Q38" s="71"/>
      <c r="R38" s="27" t="s">
        <v>23</v>
      </c>
    </row>
    <row r="39" spans="1:18" ht="28.5">
      <c r="A39" s="58">
        <v>25</v>
      </c>
      <c r="B39" s="59"/>
      <c r="C39" s="59"/>
      <c r="D39" s="30"/>
      <c r="E39" s="60" t="s">
        <v>48</v>
      </c>
      <c r="F39" s="21">
        <f t="shared" si="0"/>
        <v>25000</v>
      </c>
      <c r="G39" s="70"/>
      <c r="H39" s="23"/>
      <c r="I39" s="71"/>
      <c r="J39" s="71"/>
      <c r="K39" s="70"/>
      <c r="L39" s="72"/>
      <c r="M39" s="73"/>
      <c r="N39" s="72">
        <v>25000</v>
      </c>
      <c r="O39" s="71"/>
      <c r="P39" s="71"/>
      <c r="Q39" s="71"/>
      <c r="R39" s="27" t="s">
        <v>23</v>
      </c>
    </row>
    <row r="40" spans="1:18" ht="42.75">
      <c r="A40" s="58">
        <v>26</v>
      </c>
      <c r="B40" s="59"/>
      <c r="C40" s="59"/>
      <c r="D40" s="30"/>
      <c r="E40" s="60" t="s">
        <v>49</v>
      </c>
      <c r="F40" s="21">
        <f t="shared" si="0"/>
        <v>1648591</v>
      </c>
      <c r="G40" s="70">
        <v>1298591</v>
      </c>
      <c r="H40" s="23">
        <f t="shared" si="1"/>
        <v>350000</v>
      </c>
      <c r="I40" s="71">
        <v>350000</v>
      </c>
      <c r="J40" s="71"/>
      <c r="K40" s="70"/>
      <c r="L40" s="72"/>
      <c r="M40" s="73"/>
      <c r="N40" s="72"/>
      <c r="O40" s="71"/>
      <c r="P40" s="71"/>
      <c r="Q40" s="71"/>
      <c r="R40" s="27" t="s">
        <v>23</v>
      </c>
    </row>
    <row r="41" spans="1:18" ht="28.5">
      <c r="A41" s="58">
        <v>27</v>
      </c>
      <c r="B41" s="59"/>
      <c r="C41" s="59"/>
      <c r="D41" s="30"/>
      <c r="E41" s="60" t="s">
        <v>50</v>
      </c>
      <c r="F41" s="21">
        <f t="shared" si="0"/>
        <v>1660040</v>
      </c>
      <c r="G41" s="70">
        <v>10040</v>
      </c>
      <c r="H41" s="23">
        <f t="shared" si="1"/>
        <v>50000</v>
      </c>
      <c r="I41" s="71">
        <v>50000</v>
      </c>
      <c r="J41" s="71"/>
      <c r="K41" s="70"/>
      <c r="L41" s="72"/>
      <c r="M41" s="73"/>
      <c r="N41" s="72">
        <v>100000</v>
      </c>
      <c r="O41" s="71">
        <v>1500000</v>
      </c>
      <c r="P41" s="71"/>
      <c r="Q41" s="71"/>
      <c r="R41" s="27" t="s">
        <v>23</v>
      </c>
    </row>
    <row r="42" spans="1:18" ht="28.5">
      <c r="A42" s="58">
        <v>28</v>
      </c>
      <c r="B42" s="59"/>
      <c r="C42" s="59"/>
      <c r="D42" s="30"/>
      <c r="E42" s="60" t="s">
        <v>51</v>
      </c>
      <c r="F42" s="21">
        <f t="shared" si="0"/>
        <v>5060000</v>
      </c>
      <c r="G42" s="70"/>
      <c r="H42" s="23">
        <f t="shared" si="1"/>
        <v>60000</v>
      </c>
      <c r="I42" s="71">
        <v>60000</v>
      </c>
      <c r="J42" s="71"/>
      <c r="K42" s="70"/>
      <c r="L42" s="72"/>
      <c r="M42" s="73"/>
      <c r="N42" s="72"/>
      <c r="O42" s="71">
        <v>250000</v>
      </c>
      <c r="P42" s="71">
        <v>4750000</v>
      </c>
      <c r="Q42" s="71"/>
      <c r="R42" s="27" t="s">
        <v>23</v>
      </c>
    </row>
    <row r="43" spans="1:18" ht="42.75">
      <c r="A43" s="58">
        <v>29</v>
      </c>
      <c r="B43" s="59"/>
      <c r="C43" s="59"/>
      <c r="D43" s="30"/>
      <c r="E43" s="60" t="s">
        <v>52</v>
      </c>
      <c r="F43" s="21">
        <f t="shared" si="0"/>
        <v>1206500</v>
      </c>
      <c r="G43" s="70">
        <v>1500</v>
      </c>
      <c r="H43" s="23">
        <f t="shared" si="1"/>
        <v>25000</v>
      </c>
      <c r="I43" s="71">
        <v>25000</v>
      </c>
      <c r="J43" s="71"/>
      <c r="K43" s="70"/>
      <c r="L43" s="72"/>
      <c r="M43" s="73"/>
      <c r="N43" s="72">
        <v>180000</v>
      </c>
      <c r="O43" s="71">
        <v>500000</v>
      </c>
      <c r="P43" s="71">
        <v>500000</v>
      </c>
      <c r="Q43" s="71"/>
      <c r="R43" s="27" t="s">
        <v>23</v>
      </c>
    </row>
    <row r="44" spans="1:18" ht="28.5">
      <c r="A44" s="58">
        <v>30</v>
      </c>
      <c r="B44" s="59"/>
      <c r="C44" s="59"/>
      <c r="D44" s="30"/>
      <c r="E44" s="60" t="s">
        <v>53</v>
      </c>
      <c r="F44" s="21">
        <f t="shared" si="0"/>
        <v>1040000</v>
      </c>
      <c r="G44" s="70"/>
      <c r="H44" s="23">
        <f t="shared" si="1"/>
        <v>40000</v>
      </c>
      <c r="I44" s="71">
        <v>40000</v>
      </c>
      <c r="J44" s="71"/>
      <c r="K44" s="70"/>
      <c r="L44" s="72"/>
      <c r="M44" s="73"/>
      <c r="N44" s="72">
        <v>25000</v>
      </c>
      <c r="O44" s="71">
        <v>975000</v>
      </c>
      <c r="P44" s="71"/>
      <c r="Q44" s="71"/>
      <c r="R44" s="27" t="s">
        <v>23</v>
      </c>
    </row>
    <row r="45" spans="1:18" ht="28.5">
      <c r="A45" s="58">
        <v>31</v>
      </c>
      <c r="B45" s="59"/>
      <c r="C45" s="59"/>
      <c r="D45" s="30"/>
      <c r="E45" s="60" t="s">
        <v>54</v>
      </c>
      <c r="F45" s="21">
        <f t="shared" si="0"/>
        <v>300000</v>
      </c>
      <c r="G45" s="70"/>
      <c r="H45" s="23">
        <f t="shared" si="1"/>
        <v>300000</v>
      </c>
      <c r="I45" s="71">
        <v>300000</v>
      </c>
      <c r="J45" s="71"/>
      <c r="K45" s="70"/>
      <c r="L45" s="72"/>
      <c r="M45" s="73"/>
      <c r="N45" s="72"/>
      <c r="O45" s="71"/>
      <c r="P45" s="71"/>
      <c r="Q45" s="71"/>
      <c r="R45" s="27" t="s">
        <v>23</v>
      </c>
    </row>
    <row r="46" spans="1:18" ht="28.5">
      <c r="A46" s="58">
        <v>32</v>
      </c>
      <c r="B46" s="59"/>
      <c r="C46" s="59"/>
      <c r="D46" s="30"/>
      <c r="E46" s="60" t="s">
        <v>55</v>
      </c>
      <c r="F46" s="21">
        <f t="shared" si="0"/>
        <v>150000</v>
      </c>
      <c r="G46" s="70">
        <v>0</v>
      </c>
      <c r="H46" s="23">
        <f aca="true" t="shared" si="2" ref="H46:H59">I46+J46+L46+M46</f>
        <v>150000</v>
      </c>
      <c r="I46" s="71">
        <v>150000</v>
      </c>
      <c r="J46" s="71"/>
      <c r="K46" s="70"/>
      <c r="L46" s="72"/>
      <c r="M46" s="73"/>
      <c r="N46" s="72"/>
      <c r="O46" s="71"/>
      <c r="P46" s="71"/>
      <c r="Q46" s="71"/>
      <c r="R46" s="27" t="s">
        <v>23</v>
      </c>
    </row>
    <row r="47" spans="1:18" ht="28.5" customHeight="1">
      <c r="A47" s="74">
        <v>33</v>
      </c>
      <c r="B47" s="75"/>
      <c r="C47" s="75"/>
      <c r="D47" s="76"/>
      <c r="E47" s="77" t="s">
        <v>56</v>
      </c>
      <c r="F47" s="21">
        <f t="shared" si="0"/>
        <v>1201056</v>
      </c>
      <c r="G47" s="70">
        <v>979287</v>
      </c>
      <c r="H47" s="78">
        <f t="shared" si="2"/>
        <v>221769</v>
      </c>
      <c r="I47" s="71">
        <v>221769</v>
      </c>
      <c r="J47" s="71"/>
      <c r="K47" s="70"/>
      <c r="L47" s="72"/>
      <c r="M47" s="73"/>
      <c r="N47" s="72"/>
      <c r="O47" s="71"/>
      <c r="P47" s="71"/>
      <c r="Q47" s="71"/>
      <c r="R47" s="27" t="s">
        <v>23</v>
      </c>
    </row>
    <row r="48" spans="1:18" ht="42.75">
      <c r="A48" s="74">
        <v>34</v>
      </c>
      <c r="B48" s="75"/>
      <c r="C48" s="75"/>
      <c r="D48" s="76"/>
      <c r="E48" s="77" t="s">
        <v>57</v>
      </c>
      <c r="F48" s="21">
        <f t="shared" si="0"/>
        <v>304000</v>
      </c>
      <c r="G48" s="70"/>
      <c r="H48" s="37">
        <f t="shared" si="2"/>
        <v>4000</v>
      </c>
      <c r="I48" s="71">
        <v>4000</v>
      </c>
      <c r="J48" s="71"/>
      <c r="K48" s="70"/>
      <c r="L48" s="72"/>
      <c r="M48" s="73"/>
      <c r="N48" s="72">
        <v>300000</v>
      </c>
      <c r="O48" s="71"/>
      <c r="P48" s="71"/>
      <c r="Q48" s="71"/>
      <c r="R48" s="27" t="s">
        <v>23</v>
      </c>
    </row>
    <row r="49" spans="1:18" ht="28.5">
      <c r="A49" s="74">
        <v>35</v>
      </c>
      <c r="B49" s="75"/>
      <c r="C49" s="75"/>
      <c r="D49" s="76"/>
      <c r="E49" s="77" t="s">
        <v>58</v>
      </c>
      <c r="F49" s="21">
        <f t="shared" si="0"/>
        <v>200000</v>
      </c>
      <c r="G49" s="70"/>
      <c r="H49" s="78">
        <f t="shared" si="2"/>
        <v>200000</v>
      </c>
      <c r="I49" s="71">
        <v>200000</v>
      </c>
      <c r="J49" s="71"/>
      <c r="K49" s="70"/>
      <c r="L49" s="72"/>
      <c r="M49" s="73"/>
      <c r="N49" s="72"/>
      <c r="O49" s="71"/>
      <c r="P49" s="71"/>
      <c r="Q49" s="71"/>
      <c r="R49" s="27" t="s">
        <v>23</v>
      </c>
    </row>
    <row r="50" spans="1:18" ht="28.5">
      <c r="A50" s="74">
        <v>36</v>
      </c>
      <c r="B50" s="75"/>
      <c r="C50" s="75"/>
      <c r="D50" s="76"/>
      <c r="E50" s="77" t="s">
        <v>59</v>
      </c>
      <c r="F50" s="21">
        <f t="shared" si="0"/>
        <v>770000</v>
      </c>
      <c r="G50" s="70"/>
      <c r="H50" s="78">
        <f>I50+J50+L50+M50</f>
        <v>20000</v>
      </c>
      <c r="I50" s="71">
        <v>20000</v>
      </c>
      <c r="J50" s="71"/>
      <c r="K50" s="70"/>
      <c r="L50" s="72"/>
      <c r="M50" s="73"/>
      <c r="N50" s="72">
        <v>50000</v>
      </c>
      <c r="O50" s="71">
        <v>700000</v>
      </c>
      <c r="P50" s="71"/>
      <c r="Q50" s="71"/>
      <c r="R50" s="27" t="s">
        <v>23</v>
      </c>
    </row>
    <row r="51" spans="1:18" ht="42.75">
      <c r="A51" s="74">
        <v>37</v>
      </c>
      <c r="B51" s="75"/>
      <c r="C51" s="75"/>
      <c r="D51" s="76"/>
      <c r="E51" s="77" t="s">
        <v>60</v>
      </c>
      <c r="F51" s="21">
        <f t="shared" si="0"/>
        <v>825000</v>
      </c>
      <c r="G51" s="70"/>
      <c r="H51" s="37">
        <f t="shared" si="2"/>
        <v>25000</v>
      </c>
      <c r="I51" s="71">
        <v>25000</v>
      </c>
      <c r="J51" s="71"/>
      <c r="K51" s="70"/>
      <c r="L51" s="72"/>
      <c r="M51" s="73"/>
      <c r="N51" s="72">
        <v>50000</v>
      </c>
      <c r="O51" s="71">
        <v>750000</v>
      </c>
      <c r="P51" s="71"/>
      <c r="Q51" s="71"/>
      <c r="R51" s="27" t="s">
        <v>23</v>
      </c>
    </row>
    <row r="52" spans="1:18" ht="28.5">
      <c r="A52" s="74">
        <v>38</v>
      </c>
      <c r="B52" s="75"/>
      <c r="C52" s="75"/>
      <c r="D52" s="76"/>
      <c r="E52" s="77" t="s">
        <v>61</v>
      </c>
      <c r="F52" s="21">
        <f t="shared" si="0"/>
        <v>170000</v>
      </c>
      <c r="G52" s="70"/>
      <c r="H52" s="78">
        <f t="shared" si="2"/>
        <v>170000</v>
      </c>
      <c r="I52" s="71">
        <v>170000</v>
      </c>
      <c r="J52" s="71"/>
      <c r="K52" s="70"/>
      <c r="L52" s="72"/>
      <c r="M52" s="73"/>
      <c r="N52" s="72"/>
      <c r="O52" s="71"/>
      <c r="P52" s="71"/>
      <c r="Q52" s="71"/>
      <c r="R52" s="27" t="s">
        <v>23</v>
      </c>
    </row>
    <row r="53" spans="1:18" ht="42.75">
      <c r="A53" s="74">
        <v>39</v>
      </c>
      <c r="B53" s="75"/>
      <c r="C53" s="75"/>
      <c r="D53" s="76"/>
      <c r="E53" s="77" t="s">
        <v>62</v>
      </c>
      <c r="F53" s="21">
        <f t="shared" si="0"/>
        <v>45000</v>
      </c>
      <c r="G53" s="70"/>
      <c r="H53" s="78">
        <f t="shared" si="2"/>
        <v>45000</v>
      </c>
      <c r="I53" s="71">
        <v>45000</v>
      </c>
      <c r="J53" s="71"/>
      <c r="K53" s="70"/>
      <c r="L53" s="72"/>
      <c r="M53" s="73"/>
      <c r="N53" s="72"/>
      <c r="O53" s="71"/>
      <c r="P53" s="71"/>
      <c r="Q53" s="71"/>
      <c r="R53" s="27" t="s">
        <v>23</v>
      </c>
    </row>
    <row r="54" spans="1:18" ht="57">
      <c r="A54" s="74">
        <v>40</v>
      </c>
      <c r="B54" s="75"/>
      <c r="C54" s="75"/>
      <c r="D54" s="76"/>
      <c r="E54" s="77" t="s">
        <v>63</v>
      </c>
      <c r="F54" s="21">
        <f t="shared" si="0"/>
        <v>680000</v>
      </c>
      <c r="G54" s="70"/>
      <c r="H54" s="78">
        <f t="shared" si="2"/>
        <v>30000</v>
      </c>
      <c r="I54" s="71">
        <v>30000</v>
      </c>
      <c r="J54" s="71"/>
      <c r="K54" s="70"/>
      <c r="L54" s="72"/>
      <c r="M54" s="73"/>
      <c r="N54" s="72">
        <v>50000</v>
      </c>
      <c r="O54" s="71">
        <v>100000</v>
      </c>
      <c r="P54" s="71">
        <v>500000</v>
      </c>
      <c r="Q54" s="71"/>
      <c r="R54" s="27" t="s">
        <v>23</v>
      </c>
    </row>
    <row r="55" spans="1:18" ht="41.25" customHeight="1">
      <c r="A55" s="210" t="s">
        <v>64</v>
      </c>
      <c r="B55" s="210"/>
      <c r="C55" s="210"/>
      <c r="D55" s="210"/>
      <c r="E55" s="210"/>
      <c r="F55" s="79">
        <f>SUM(F18:F54)</f>
        <v>61656936</v>
      </c>
      <c r="G55" s="79">
        <f>SUM(G18:G54)</f>
        <v>5621315</v>
      </c>
      <c r="H55" s="44">
        <f>I55+J55+L55+M55</f>
        <v>6290621</v>
      </c>
      <c r="I55" s="80">
        <f aca="true" t="shared" si="3" ref="I55:Q55">SUM(I18:I54)</f>
        <v>4002249</v>
      </c>
      <c r="J55" s="80">
        <f t="shared" si="3"/>
        <v>0</v>
      </c>
      <c r="K55" s="79">
        <f t="shared" si="3"/>
        <v>0</v>
      </c>
      <c r="L55" s="81">
        <f t="shared" si="3"/>
        <v>0</v>
      </c>
      <c r="M55" s="80">
        <f t="shared" si="3"/>
        <v>2288372</v>
      </c>
      <c r="N55" s="80">
        <f t="shared" si="3"/>
        <v>4205000</v>
      </c>
      <c r="O55" s="80">
        <f t="shared" si="3"/>
        <v>22025000</v>
      </c>
      <c r="P55" s="80">
        <f t="shared" si="3"/>
        <v>23515000</v>
      </c>
      <c r="Q55" s="80">
        <f t="shared" si="3"/>
        <v>0</v>
      </c>
      <c r="R55" s="82"/>
    </row>
    <row r="56" spans="1:18" ht="116.25" customHeight="1">
      <c r="A56" s="74">
        <v>41</v>
      </c>
      <c r="B56" s="75"/>
      <c r="C56" s="75"/>
      <c r="D56" s="76"/>
      <c r="E56" s="77" t="s">
        <v>65</v>
      </c>
      <c r="F56" s="21">
        <f t="shared" si="0"/>
        <v>617008</v>
      </c>
      <c r="G56" s="70"/>
      <c r="H56" s="37">
        <f t="shared" si="2"/>
        <v>617008</v>
      </c>
      <c r="I56" s="71">
        <v>617008</v>
      </c>
      <c r="J56" s="71"/>
      <c r="K56" s="70"/>
      <c r="L56" s="72"/>
      <c r="M56" s="73"/>
      <c r="N56" s="72"/>
      <c r="O56" s="71"/>
      <c r="P56" s="71"/>
      <c r="Q56" s="71"/>
      <c r="R56" s="42" t="s">
        <v>23</v>
      </c>
    </row>
    <row r="57" spans="1:18" ht="27" customHeight="1">
      <c r="A57" s="210" t="s">
        <v>66</v>
      </c>
      <c r="B57" s="210"/>
      <c r="C57" s="210"/>
      <c r="D57" s="210"/>
      <c r="E57" s="210"/>
      <c r="F57" s="79">
        <f>SUM(F56)</f>
        <v>617008</v>
      </c>
      <c r="G57" s="79">
        <f>SUM(G56)</f>
        <v>0</v>
      </c>
      <c r="H57" s="44">
        <f t="shared" si="2"/>
        <v>617008</v>
      </c>
      <c r="I57" s="80">
        <f>SUM(I56)</f>
        <v>617008</v>
      </c>
      <c r="J57" s="80">
        <f>SUM(J18:J56)</f>
        <v>0</v>
      </c>
      <c r="K57" s="79"/>
      <c r="L57" s="81">
        <f>SUM(L18:L56)</f>
        <v>0</v>
      </c>
      <c r="M57" s="83">
        <f>SUM(M56)</f>
        <v>0</v>
      </c>
      <c r="N57" s="84">
        <f>SUM(N56)</f>
        <v>0</v>
      </c>
      <c r="O57" s="84">
        <f>SUM(O56)</f>
        <v>0</v>
      </c>
      <c r="P57" s="84">
        <f>SUM(P56)</f>
        <v>0</v>
      </c>
      <c r="Q57" s="84">
        <f>SUM(Q56)</f>
        <v>0</v>
      </c>
      <c r="R57" s="82"/>
    </row>
    <row r="58" spans="1:18" ht="28.5">
      <c r="A58" s="85">
        <v>42</v>
      </c>
      <c r="B58" s="86">
        <v>700</v>
      </c>
      <c r="C58" s="86">
        <v>70005</v>
      </c>
      <c r="D58" s="86">
        <v>6060</v>
      </c>
      <c r="E58" s="87" t="s">
        <v>67</v>
      </c>
      <c r="F58" s="21">
        <f t="shared" si="0"/>
        <v>1150000</v>
      </c>
      <c r="G58" s="88"/>
      <c r="H58" s="37">
        <f t="shared" si="2"/>
        <v>1150000</v>
      </c>
      <c r="I58" s="89">
        <v>1150000</v>
      </c>
      <c r="J58" s="89"/>
      <c r="K58" s="88"/>
      <c r="L58" s="90"/>
      <c r="M58" s="91"/>
      <c r="N58" s="90"/>
      <c r="O58" s="89"/>
      <c r="P58" s="89"/>
      <c r="Q58" s="89"/>
      <c r="R58" s="92" t="s">
        <v>23</v>
      </c>
    </row>
    <row r="59" spans="1:18" ht="28.5" customHeight="1">
      <c r="A59" s="209" t="s">
        <v>68</v>
      </c>
      <c r="B59" s="209"/>
      <c r="C59" s="209"/>
      <c r="D59" s="209"/>
      <c r="E59" s="209"/>
      <c r="F59" s="79">
        <f>SUM(F58)</f>
        <v>1150000</v>
      </c>
      <c r="G59" s="79">
        <f>SUM(G58)</f>
        <v>0</v>
      </c>
      <c r="H59" s="93">
        <f t="shared" si="2"/>
        <v>1150000</v>
      </c>
      <c r="I59" s="80">
        <f>SUM(I58)</f>
        <v>1150000</v>
      </c>
      <c r="J59" s="80">
        <f>SUM(J58)</f>
        <v>0</v>
      </c>
      <c r="K59" s="79"/>
      <c r="L59" s="81"/>
      <c r="M59" s="83">
        <f>SUM(M58)</f>
        <v>0</v>
      </c>
      <c r="N59" s="81"/>
      <c r="O59" s="80"/>
      <c r="P59" s="80"/>
      <c r="Q59" s="80"/>
      <c r="R59" s="82"/>
    </row>
    <row r="60" spans="1:18" ht="72" customHeight="1">
      <c r="A60" s="94">
        <v>43</v>
      </c>
      <c r="B60" s="95">
        <v>700</v>
      </c>
      <c r="C60" s="95">
        <v>70001</v>
      </c>
      <c r="D60" s="96">
        <v>6010</v>
      </c>
      <c r="E60" s="97" t="s">
        <v>69</v>
      </c>
      <c r="F60" s="21">
        <f t="shared" si="0"/>
        <v>300000</v>
      </c>
      <c r="G60" s="98"/>
      <c r="H60" s="99"/>
      <c r="I60" s="100"/>
      <c r="J60" s="100"/>
      <c r="K60" s="98"/>
      <c r="L60" s="101"/>
      <c r="M60" s="102"/>
      <c r="N60" s="101">
        <v>300000</v>
      </c>
      <c r="O60" s="100"/>
      <c r="P60" s="100"/>
      <c r="Q60" s="100"/>
      <c r="R60" s="103"/>
    </row>
    <row r="61" spans="1:18" ht="94.5" customHeight="1">
      <c r="A61" s="85">
        <v>44</v>
      </c>
      <c r="B61" s="86">
        <v>700</v>
      </c>
      <c r="C61" s="86">
        <v>70001</v>
      </c>
      <c r="D61" s="86">
        <v>6210</v>
      </c>
      <c r="E61" s="104" t="s">
        <v>70</v>
      </c>
      <c r="F61" s="21">
        <f t="shared" si="0"/>
        <v>108000</v>
      </c>
      <c r="G61" s="88"/>
      <c r="H61" s="37">
        <f aca="true" t="shared" si="4" ref="H61:H95">I61+J61+L61+M61</f>
        <v>108000</v>
      </c>
      <c r="I61" s="89">
        <v>108000</v>
      </c>
      <c r="J61" s="89"/>
      <c r="K61" s="88"/>
      <c r="L61" s="90"/>
      <c r="M61" s="105"/>
      <c r="N61" s="106"/>
      <c r="O61" s="107"/>
      <c r="P61" s="107"/>
      <c r="Q61" s="107"/>
      <c r="R61" s="92" t="s">
        <v>23</v>
      </c>
    </row>
    <row r="62" spans="1:18" ht="27.75" customHeight="1">
      <c r="A62" s="210" t="s">
        <v>71</v>
      </c>
      <c r="B62" s="210"/>
      <c r="C62" s="210"/>
      <c r="D62" s="210"/>
      <c r="E62" s="210"/>
      <c r="F62" s="83">
        <f>SUM(F60:F61)</f>
        <v>408000</v>
      </c>
      <c r="G62" s="83">
        <f>SUM(G60:G61)</f>
        <v>0</v>
      </c>
      <c r="H62" s="44">
        <f t="shared" si="4"/>
        <v>108000</v>
      </c>
      <c r="I62" s="80">
        <f>SUM(I61)</f>
        <v>108000</v>
      </c>
      <c r="J62" s="80"/>
      <c r="K62" s="79"/>
      <c r="L62" s="81"/>
      <c r="M62" s="83"/>
      <c r="N62" s="81">
        <f>SUM(N60:N61)</f>
        <v>300000</v>
      </c>
      <c r="O62" s="80"/>
      <c r="P62" s="80"/>
      <c r="Q62" s="80"/>
      <c r="R62" s="82"/>
    </row>
    <row r="63" spans="1:18" ht="28.5">
      <c r="A63" s="50">
        <v>45</v>
      </c>
      <c r="B63" s="51">
        <v>750</v>
      </c>
      <c r="C63" s="51">
        <v>75023</v>
      </c>
      <c r="D63" s="51">
        <v>6060</v>
      </c>
      <c r="E63" s="108" t="s">
        <v>72</v>
      </c>
      <c r="F63" s="21">
        <f t="shared" si="0"/>
        <v>65000</v>
      </c>
      <c r="G63" s="53"/>
      <c r="H63" s="99">
        <f t="shared" si="4"/>
        <v>65000</v>
      </c>
      <c r="I63" s="54">
        <v>65000</v>
      </c>
      <c r="J63" s="54"/>
      <c r="K63" s="53"/>
      <c r="L63" s="101"/>
      <c r="M63" s="102"/>
      <c r="N63" s="55"/>
      <c r="O63" s="54"/>
      <c r="P63" s="54"/>
      <c r="Q63" s="54"/>
      <c r="R63" s="27" t="s">
        <v>23</v>
      </c>
    </row>
    <row r="64" spans="1:18" ht="28.5">
      <c r="A64" s="58">
        <v>46</v>
      </c>
      <c r="B64" s="59"/>
      <c r="C64" s="59"/>
      <c r="D64" s="59">
        <v>6060</v>
      </c>
      <c r="E64" s="60" t="s">
        <v>73</v>
      </c>
      <c r="F64" s="21">
        <f t="shared" si="0"/>
        <v>25000</v>
      </c>
      <c r="G64" s="61"/>
      <c r="H64" s="78">
        <f t="shared" si="4"/>
        <v>25000</v>
      </c>
      <c r="I64" s="62">
        <v>25000</v>
      </c>
      <c r="J64" s="62"/>
      <c r="K64" s="61"/>
      <c r="L64" s="63"/>
      <c r="M64" s="64"/>
      <c r="N64" s="63"/>
      <c r="O64" s="62"/>
      <c r="P64" s="62"/>
      <c r="Q64" s="62"/>
      <c r="R64" s="27" t="s">
        <v>23</v>
      </c>
    </row>
    <row r="65" spans="1:18" ht="42.75">
      <c r="A65" s="58">
        <v>47</v>
      </c>
      <c r="B65" s="59"/>
      <c r="C65" s="59"/>
      <c r="D65" s="59">
        <v>6050</v>
      </c>
      <c r="E65" s="60" t="s">
        <v>74</v>
      </c>
      <c r="F65" s="21">
        <f t="shared" si="0"/>
        <v>11000</v>
      </c>
      <c r="G65" s="61"/>
      <c r="H65" s="78">
        <f t="shared" si="4"/>
        <v>11000</v>
      </c>
      <c r="I65" s="62">
        <v>11000</v>
      </c>
      <c r="J65" s="62"/>
      <c r="K65" s="61"/>
      <c r="L65" s="63"/>
      <c r="M65" s="64"/>
      <c r="N65" s="63"/>
      <c r="O65" s="62"/>
      <c r="P65" s="62"/>
      <c r="Q65" s="62"/>
      <c r="R65" s="27" t="s">
        <v>23</v>
      </c>
    </row>
    <row r="66" spans="1:18" ht="28.5">
      <c r="A66" s="74">
        <v>48</v>
      </c>
      <c r="B66" s="75"/>
      <c r="C66" s="75"/>
      <c r="D66" s="75">
        <v>6050</v>
      </c>
      <c r="E66" s="77" t="s">
        <v>75</v>
      </c>
      <c r="F66" s="21">
        <f t="shared" si="0"/>
        <v>10000</v>
      </c>
      <c r="G66" s="70"/>
      <c r="H66" s="78">
        <f t="shared" si="4"/>
        <v>10000</v>
      </c>
      <c r="I66" s="71">
        <v>10000</v>
      </c>
      <c r="J66" s="71"/>
      <c r="K66" s="70"/>
      <c r="L66" s="63"/>
      <c r="M66" s="64"/>
      <c r="N66" s="72"/>
      <c r="O66" s="71"/>
      <c r="P66" s="71"/>
      <c r="Q66" s="71"/>
      <c r="R66" s="27" t="s">
        <v>23</v>
      </c>
    </row>
    <row r="67" spans="1:18" ht="28.5">
      <c r="A67" s="74">
        <v>49</v>
      </c>
      <c r="B67" s="75"/>
      <c r="C67" s="75"/>
      <c r="D67" s="75">
        <v>6050</v>
      </c>
      <c r="E67" s="109" t="s">
        <v>76</v>
      </c>
      <c r="F67" s="21">
        <f t="shared" si="0"/>
        <v>2525000</v>
      </c>
      <c r="G67" s="70"/>
      <c r="H67" s="37">
        <f t="shared" si="4"/>
        <v>25000</v>
      </c>
      <c r="I67" s="71">
        <v>25000</v>
      </c>
      <c r="J67" s="71"/>
      <c r="K67" s="70"/>
      <c r="L67" s="72"/>
      <c r="M67" s="73"/>
      <c r="N67" s="72">
        <v>250000</v>
      </c>
      <c r="O67" s="71">
        <v>750000</v>
      </c>
      <c r="P67" s="71">
        <v>1500000</v>
      </c>
      <c r="Q67" s="71"/>
      <c r="R67" s="42" t="s">
        <v>23</v>
      </c>
    </row>
    <row r="68" spans="1:18" ht="24" customHeight="1">
      <c r="A68" s="210" t="s">
        <v>129</v>
      </c>
      <c r="B68" s="210"/>
      <c r="C68" s="210"/>
      <c r="D68" s="210"/>
      <c r="E68" s="210"/>
      <c r="F68" s="83">
        <f>SUM(F63:F67)</f>
        <v>2636000</v>
      </c>
      <c r="G68" s="83">
        <f>SUM(G63:G67)</f>
        <v>0</v>
      </c>
      <c r="H68" s="44">
        <f t="shared" si="4"/>
        <v>136000</v>
      </c>
      <c r="I68" s="80">
        <f>SUM(I63:I67)</f>
        <v>136000</v>
      </c>
      <c r="J68" s="80">
        <f>SUM(J63:J67)</f>
        <v>0</v>
      </c>
      <c r="K68" s="79"/>
      <c r="L68" s="81">
        <f>SUM(L63:L67)</f>
        <v>0</v>
      </c>
      <c r="M68" s="83">
        <f>SUM(M63:M67)</f>
        <v>0</v>
      </c>
      <c r="N68" s="110">
        <f>SUM(N63:N67)</f>
        <v>250000</v>
      </c>
      <c r="O68" s="84">
        <f>SUM(O63:O67)</f>
        <v>750000</v>
      </c>
      <c r="P68" s="84">
        <f>SUM(P63:P67)</f>
        <v>1500000</v>
      </c>
      <c r="Q68" s="80"/>
      <c r="R68" s="82"/>
    </row>
    <row r="69" spans="1:18" ht="73.5" customHeight="1">
      <c r="A69" s="85">
        <v>50</v>
      </c>
      <c r="B69" s="86">
        <v>754</v>
      </c>
      <c r="C69" s="86">
        <v>75404</v>
      </c>
      <c r="D69" s="86">
        <v>6170</v>
      </c>
      <c r="E69" s="111" t="s">
        <v>77</v>
      </c>
      <c r="F69" s="21">
        <f t="shared" si="0"/>
        <v>2000</v>
      </c>
      <c r="G69" s="88"/>
      <c r="H69" s="37">
        <f>I69+J69+L69+M69</f>
        <v>2000</v>
      </c>
      <c r="I69" s="71">
        <v>2000</v>
      </c>
      <c r="J69" s="112"/>
      <c r="K69" s="113"/>
      <c r="L69" s="106"/>
      <c r="M69" s="105"/>
      <c r="N69" s="106"/>
      <c r="O69" s="107"/>
      <c r="P69" s="107"/>
      <c r="Q69" s="107"/>
      <c r="R69" s="42" t="s">
        <v>23</v>
      </c>
    </row>
    <row r="70" spans="1:18" ht="24" customHeight="1" thickBot="1">
      <c r="A70" s="210"/>
      <c r="B70" s="210"/>
      <c r="C70" s="210"/>
      <c r="D70" s="210"/>
      <c r="E70" s="210"/>
      <c r="F70" s="83">
        <f>SUM(F69)</f>
        <v>2000</v>
      </c>
      <c r="G70" s="83">
        <f>SUM(G69)</f>
        <v>0</v>
      </c>
      <c r="H70" s="44">
        <f>I70+J70+L70+M70</f>
        <v>2000</v>
      </c>
      <c r="I70" s="80">
        <f>SUM(I69)</f>
        <v>2000</v>
      </c>
      <c r="J70" s="80"/>
      <c r="K70" s="79"/>
      <c r="L70" s="81"/>
      <c r="M70" s="83"/>
      <c r="N70" s="81"/>
      <c r="O70" s="80"/>
      <c r="P70" s="80"/>
      <c r="Q70" s="80"/>
      <c r="R70" s="82"/>
    </row>
    <row r="71" spans="1:18" ht="39" customHeight="1" thickBot="1">
      <c r="A71" s="85">
        <v>52</v>
      </c>
      <c r="B71" s="86">
        <v>754</v>
      </c>
      <c r="C71" s="86">
        <v>75412</v>
      </c>
      <c r="D71" s="86">
        <v>6060</v>
      </c>
      <c r="E71" s="87" t="s">
        <v>137</v>
      </c>
      <c r="F71" s="199">
        <f>G71+H71+N71+O71+Q71+P71</f>
        <v>9200</v>
      </c>
      <c r="G71" s="88"/>
      <c r="H71" s="37">
        <f>I71+J71+L71+M71</f>
        <v>9200</v>
      </c>
      <c r="I71" s="89">
        <v>9200</v>
      </c>
      <c r="J71" s="107"/>
      <c r="K71" s="204"/>
      <c r="L71" s="164"/>
      <c r="M71" s="205"/>
      <c r="N71" s="164"/>
      <c r="O71" s="112"/>
      <c r="P71" s="112"/>
      <c r="Q71" s="112"/>
      <c r="R71" s="206"/>
    </row>
    <row r="72" spans="1:18" ht="24" customHeight="1" thickBot="1">
      <c r="A72" s="210" t="s">
        <v>79</v>
      </c>
      <c r="B72" s="210"/>
      <c r="C72" s="210"/>
      <c r="D72" s="210"/>
      <c r="E72" s="210"/>
      <c r="F72" s="83">
        <f>SUM(F71:F71)</f>
        <v>9200</v>
      </c>
      <c r="G72" s="83">
        <f>SUM(G71)</f>
        <v>0</v>
      </c>
      <c r="H72" s="44">
        <f>I72+J72+L72+M72</f>
        <v>9200</v>
      </c>
      <c r="I72" s="80">
        <f>SUM(I71:I71)</f>
        <v>9200</v>
      </c>
      <c r="J72" s="80"/>
      <c r="K72" s="204"/>
      <c r="L72" s="164"/>
      <c r="M72" s="205"/>
      <c r="N72" s="164"/>
      <c r="O72" s="112"/>
      <c r="P72" s="112"/>
      <c r="Q72" s="112"/>
      <c r="R72" s="206"/>
    </row>
    <row r="73" spans="1:18" ht="44.25" customHeight="1">
      <c r="A73" s="129">
        <v>53</v>
      </c>
      <c r="B73" s="95">
        <v>754</v>
      </c>
      <c r="C73" s="95">
        <v>75416</v>
      </c>
      <c r="D73" s="95">
        <v>6060</v>
      </c>
      <c r="E73" s="203" t="s">
        <v>136</v>
      </c>
      <c r="F73" s="201">
        <f>G73+H73+N73+O73+Q73+P73</f>
        <v>1000</v>
      </c>
      <c r="G73" s="98"/>
      <c r="H73" s="132">
        <f>I73+J73+L73+M73</f>
        <v>1000</v>
      </c>
      <c r="I73" s="100">
        <v>1000</v>
      </c>
      <c r="J73" s="136"/>
      <c r="K73" s="133"/>
      <c r="L73" s="134"/>
      <c r="M73" s="135"/>
      <c r="N73" s="134"/>
      <c r="O73" s="136"/>
      <c r="P73" s="136"/>
      <c r="Q73" s="136"/>
      <c r="R73" s="137"/>
    </row>
    <row r="74" spans="1:18" ht="45.75" customHeight="1" thickBot="1">
      <c r="A74" s="85">
        <v>54</v>
      </c>
      <c r="B74" s="86">
        <v>754</v>
      </c>
      <c r="C74" s="86">
        <v>75416</v>
      </c>
      <c r="D74" s="86">
        <v>6060</v>
      </c>
      <c r="E74" s="87" t="s">
        <v>78</v>
      </c>
      <c r="F74" s="199">
        <f t="shared" si="0"/>
        <v>50000</v>
      </c>
      <c r="G74" s="88"/>
      <c r="H74" s="37">
        <f t="shared" si="4"/>
        <v>50000</v>
      </c>
      <c r="I74" s="89">
        <v>50000</v>
      </c>
      <c r="J74" s="107"/>
      <c r="K74" s="113"/>
      <c r="L74" s="106"/>
      <c r="M74" s="105"/>
      <c r="N74" s="106"/>
      <c r="O74" s="107"/>
      <c r="P74" s="107"/>
      <c r="Q74" s="107"/>
      <c r="R74" s="92" t="s">
        <v>23</v>
      </c>
    </row>
    <row r="75" spans="1:18" ht="24" customHeight="1" thickBot="1">
      <c r="A75" s="210" t="s">
        <v>79</v>
      </c>
      <c r="B75" s="210"/>
      <c r="C75" s="210"/>
      <c r="D75" s="210"/>
      <c r="E75" s="210"/>
      <c r="F75" s="83">
        <f>SUM(F73:F74)</f>
        <v>51000</v>
      </c>
      <c r="G75" s="83">
        <f>SUM(G74)</f>
        <v>0</v>
      </c>
      <c r="H75" s="44">
        <f t="shared" si="4"/>
        <v>51000</v>
      </c>
      <c r="I75" s="80">
        <f>SUM(I73:I74)</f>
        <v>51000</v>
      </c>
      <c r="J75" s="80"/>
      <c r="K75" s="79"/>
      <c r="L75" s="81"/>
      <c r="M75" s="83"/>
      <c r="N75" s="81"/>
      <c r="O75" s="80"/>
      <c r="P75" s="80"/>
      <c r="Q75" s="80"/>
      <c r="R75" s="82"/>
    </row>
    <row r="76" spans="1:18" ht="44.25" customHeight="1">
      <c r="A76" s="50">
        <v>55</v>
      </c>
      <c r="B76" s="51">
        <v>801</v>
      </c>
      <c r="C76" s="51">
        <v>80101</v>
      </c>
      <c r="D76" s="114">
        <v>6050</v>
      </c>
      <c r="E76" s="115" t="s">
        <v>80</v>
      </c>
      <c r="F76" s="21">
        <f t="shared" si="0"/>
        <v>85000</v>
      </c>
      <c r="G76" s="53"/>
      <c r="H76" s="23">
        <f t="shared" si="4"/>
        <v>85000</v>
      </c>
      <c r="I76" s="100">
        <v>85000</v>
      </c>
      <c r="J76" s="100"/>
      <c r="K76" s="98"/>
      <c r="L76" s="101"/>
      <c r="M76" s="102"/>
      <c r="N76" s="55"/>
      <c r="O76" s="54"/>
      <c r="P76" s="54"/>
      <c r="Q76" s="54"/>
      <c r="R76" s="27" t="s">
        <v>23</v>
      </c>
    </row>
    <row r="77" spans="1:18" ht="44.25" customHeight="1">
      <c r="A77" s="58">
        <v>56</v>
      </c>
      <c r="B77" s="59"/>
      <c r="C77" s="59"/>
      <c r="D77" s="116">
        <v>6050</v>
      </c>
      <c r="E77" s="60" t="s">
        <v>81</v>
      </c>
      <c r="F77" s="21">
        <f t="shared" si="0"/>
        <v>1659093</v>
      </c>
      <c r="G77" s="61">
        <v>1649093</v>
      </c>
      <c r="H77" s="78">
        <f t="shared" si="4"/>
        <v>10000</v>
      </c>
      <c r="I77" s="62">
        <v>10000</v>
      </c>
      <c r="J77" s="62"/>
      <c r="K77" s="61"/>
      <c r="L77" s="63"/>
      <c r="M77" s="64"/>
      <c r="N77" s="63"/>
      <c r="O77" s="62"/>
      <c r="P77" s="62"/>
      <c r="Q77" s="62"/>
      <c r="R77" s="27" t="s">
        <v>23</v>
      </c>
    </row>
    <row r="78" spans="1:18" ht="44.25" customHeight="1">
      <c r="A78" s="58">
        <v>57</v>
      </c>
      <c r="B78" s="59"/>
      <c r="C78" s="59"/>
      <c r="D78" s="116">
        <v>6050</v>
      </c>
      <c r="E78" s="60" t="s">
        <v>82</v>
      </c>
      <c r="F78" s="21">
        <f t="shared" si="0"/>
        <v>75000</v>
      </c>
      <c r="G78" s="61"/>
      <c r="H78" s="78">
        <f t="shared" si="4"/>
        <v>75000</v>
      </c>
      <c r="I78" s="62">
        <v>75000</v>
      </c>
      <c r="J78" s="62"/>
      <c r="K78" s="61"/>
      <c r="L78" s="63"/>
      <c r="M78" s="64"/>
      <c r="N78" s="63"/>
      <c r="O78" s="62"/>
      <c r="P78" s="62"/>
      <c r="Q78" s="62"/>
      <c r="R78" s="27" t="s">
        <v>23</v>
      </c>
    </row>
    <row r="79" spans="1:18" ht="58.5" customHeight="1">
      <c r="A79" s="58">
        <v>58</v>
      </c>
      <c r="B79" s="59"/>
      <c r="C79" s="59"/>
      <c r="D79" s="116">
        <v>6050</v>
      </c>
      <c r="E79" s="60" t="s">
        <v>83</v>
      </c>
      <c r="F79" s="21">
        <f t="shared" si="0"/>
        <v>2205000</v>
      </c>
      <c r="G79" s="61"/>
      <c r="H79" s="78">
        <f t="shared" si="4"/>
        <v>55000</v>
      </c>
      <c r="I79" s="62">
        <v>55000</v>
      </c>
      <c r="J79" s="62"/>
      <c r="K79" s="61"/>
      <c r="L79" s="63"/>
      <c r="M79" s="64"/>
      <c r="N79" s="63">
        <v>750000</v>
      </c>
      <c r="O79" s="62">
        <v>1400000</v>
      </c>
      <c r="P79" s="62"/>
      <c r="Q79" s="62"/>
      <c r="R79" s="27" t="s">
        <v>23</v>
      </c>
    </row>
    <row r="80" spans="1:18" ht="34.5" customHeight="1">
      <c r="A80" s="58">
        <v>59</v>
      </c>
      <c r="B80" s="59"/>
      <c r="C80" s="59"/>
      <c r="D80" s="116">
        <v>6050</v>
      </c>
      <c r="E80" s="60" t="s">
        <v>84</v>
      </c>
      <c r="F80" s="21">
        <f t="shared" si="0"/>
        <v>64000</v>
      </c>
      <c r="G80" s="61"/>
      <c r="H80" s="78">
        <f t="shared" si="4"/>
        <v>64000</v>
      </c>
      <c r="I80" s="62">
        <v>64000</v>
      </c>
      <c r="J80" s="62"/>
      <c r="K80" s="61"/>
      <c r="L80" s="63"/>
      <c r="M80" s="64"/>
      <c r="N80" s="63"/>
      <c r="O80" s="62"/>
      <c r="P80" s="62"/>
      <c r="Q80" s="62"/>
      <c r="R80" s="27" t="s">
        <v>23</v>
      </c>
    </row>
    <row r="81" spans="1:18" ht="54.75" customHeight="1">
      <c r="A81" s="58">
        <v>60</v>
      </c>
      <c r="B81" s="59"/>
      <c r="C81" s="59"/>
      <c r="D81" s="116">
        <v>6050</v>
      </c>
      <c r="E81" s="60" t="s">
        <v>85</v>
      </c>
      <c r="F81" s="21">
        <f t="shared" si="0"/>
        <v>3090000</v>
      </c>
      <c r="G81" s="61"/>
      <c r="H81" s="78">
        <f t="shared" si="4"/>
        <v>90000</v>
      </c>
      <c r="I81" s="62">
        <v>90000</v>
      </c>
      <c r="J81" s="62"/>
      <c r="K81" s="61"/>
      <c r="L81" s="63"/>
      <c r="M81" s="64"/>
      <c r="N81" s="63">
        <v>100000</v>
      </c>
      <c r="O81" s="62">
        <v>400000</v>
      </c>
      <c r="P81" s="62">
        <v>2500000</v>
      </c>
      <c r="Q81" s="62"/>
      <c r="R81" s="27" t="s">
        <v>23</v>
      </c>
    </row>
    <row r="82" spans="1:18" ht="48.75" customHeight="1">
      <c r="A82" s="58">
        <v>61</v>
      </c>
      <c r="B82" s="59"/>
      <c r="C82" s="59"/>
      <c r="D82" s="116">
        <v>6050</v>
      </c>
      <c r="E82" s="60" t="s">
        <v>86</v>
      </c>
      <c r="F82" s="21">
        <f t="shared" si="0"/>
        <v>36000</v>
      </c>
      <c r="G82" s="61"/>
      <c r="H82" s="78">
        <f t="shared" si="4"/>
        <v>36000</v>
      </c>
      <c r="I82" s="62">
        <v>36000</v>
      </c>
      <c r="J82" s="62"/>
      <c r="K82" s="61"/>
      <c r="L82" s="63"/>
      <c r="M82" s="64"/>
      <c r="N82" s="63"/>
      <c r="O82" s="62"/>
      <c r="P82" s="62"/>
      <c r="Q82" s="62"/>
      <c r="R82" s="117" t="s">
        <v>87</v>
      </c>
    </row>
    <row r="83" spans="1:18" ht="51.75" customHeight="1">
      <c r="A83" s="58">
        <v>62</v>
      </c>
      <c r="B83" s="59"/>
      <c r="C83" s="59"/>
      <c r="D83" s="118">
        <v>6060</v>
      </c>
      <c r="E83" s="60" t="s">
        <v>134</v>
      </c>
      <c r="F83" s="21">
        <f>G83+H83+N83+O83+Q83+P83</f>
        <v>10000</v>
      </c>
      <c r="G83" s="61"/>
      <c r="H83" s="78">
        <f>I83+J83+L83+M83</f>
        <v>10000</v>
      </c>
      <c r="I83" s="62">
        <v>10000</v>
      </c>
      <c r="J83" s="62"/>
      <c r="K83" s="61"/>
      <c r="L83" s="63"/>
      <c r="M83" s="64"/>
      <c r="N83" s="63"/>
      <c r="O83" s="62"/>
      <c r="P83" s="62"/>
      <c r="Q83" s="62"/>
      <c r="R83" s="117" t="s">
        <v>141</v>
      </c>
    </row>
    <row r="84" spans="1:18" ht="44.25" customHeight="1">
      <c r="A84" s="58">
        <v>63</v>
      </c>
      <c r="B84" s="59"/>
      <c r="C84" s="59"/>
      <c r="D84" s="118">
        <v>6060</v>
      </c>
      <c r="E84" s="60" t="s">
        <v>134</v>
      </c>
      <c r="F84" s="21">
        <f aca="true" t="shared" si="5" ref="F84:F136">G84+H84+N84+O84+Q84+P84</f>
        <v>8600</v>
      </c>
      <c r="G84" s="61"/>
      <c r="H84" s="78">
        <f t="shared" si="4"/>
        <v>8600</v>
      </c>
      <c r="I84" s="62">
        <v>8600</v>
      </c>
      <c r="J84" s="62"/>
      <c r="K84" s="61"/>
      <c r="L84" s="63"/>
      <c r="M84" s="64"/>
      <c r="N84" s="63"/>
      <c r="O84" s="62"/>
      <c r="P84" s="62"/>
      <c r="Q84" s="62"/>
      <c r="R84" s="117" t="s">
        <v>88</v>
      </c>
    </row>
    <row r="85" spans="1:18" ht="44.25" customHeight="1">
      <c r="A85" s="58">
        <v>64</v>
      </c>
      <c r="B85" s="59"/>
      <c r="C85" s="59"/>
      <c r="D85" s="118">
        <v>6060</v>
      </c>
      <c r="E85" s="60" t="s">
        <v>134</v>
      </c>
      <c r="F85" s="21">
        <f t="shared" si="5"/>
        <v>4000</v>
      </c>
      <c r="G85" s="61"/>
      <c r="H85" s="78">
        <f t="shared" si="4"/>
        <v>4000</v>
      </c>
      <c r="I85" s="62">
        <v>4000</v>
      </c>
      <c r="J85" s="62"/>
      <c r="K85" s="61"/>
      <c r="L85" s="63"/>
      <c r="M85" s="64"/>
      <c r="N85" s="63"/>
      <c r="O85" s="62"/>
      <c r="P85" s="62"/>
      <c r="Q85" s="62"/>
      <c r="R85" s="117" t="s">
        <v>89</v>
      </c>
    </row>
    <row r="86" spans="1:18" ht="44.25" customHeight="1">
      <c r="A86" s="58">
        <v>65</v>
      </c>
      <c r="B86" s="59"/>
      <c r="C86" s="59"/>
      <c r="D86" s="118">
        <v>6060</v>
      </c>
      <c r="E86" s="60" t="s">
        <v>134</v>
      </c>
      <c r="F86" s="21">
        <f t="shared" si="5"/>
        <v>9400</v>
      </c>
      <c r="G86" s="61"/>
      <c r="H86" s="78">
        <f>I86+J86+L86+M86</f>
        <v>9400</v>
      </c>
      <c r="I86" s="62">
        <v>9400</v>
      </c>
      <c r="J86" s="62"/>
      <c r="K86" s="61"/>
      <c r="L86" s="63"/>
      <c r="M86" s="64"/>
      <c r="N86" s="63"/>
      <c r="O86" s="62"/>
      <c r="P86" s="62"/>
      <c r="Q86" s="62"/>
      <c r="R86" s="117" t="s">
        <v>90</v>
      </c>
    </row>
    <row r="87" spans="1:18" ht="95.25" customHeight="1">
      <c r="A87" s="119">
        <v>66</v>
      </c>
      <c r="B87" s="120"/>
      <c r="C87" s="120"/>
      <c r="D87" s="121">
        <v>6210</v>
      </c>
      <c r="E87" s="122" t="s">
        <v>70</v>
      </c>
      <c r="F87" s="21">
        <f t="shared" si="5"/>
        <v>35000</v>
      </c>
      <c r="G87" s="123"/>
      <c r="H87" s="124">
        <f t="shared" si="4"/>
        <v>35000</v>
      </c>
      <c r="I87" s="125">
        <v>35000</v>
      </c>
      <c r="J87" s="125"/>
      <c r="K87" s="123"/>
      <c r="L87" s="126"/>
      <c r="M87" s="127"/>
      <c r="N87" s="126"/>
      <c r="O87" s="125"/>
      <c r="P87" s="125"/>
      <c r="Q87" s="125"/>
      <c r="R87" s="128" t="s">
        <v>23</v>
      </c>
    </row>
    <row r="88" spans="1:18" ht="24.75" customHeight="1">
      <c r="A88" s="210" t="s">
        <v>91</v>
      </c>
      <c r="B88" s="210"/>
      <c r="C88" s="210"/>
      <c r="D88" s="210"/>
      <c r="E88" s="210"/>
      <c r="F88" s="83">
        <f>SUM(F76:F87)</f>
        <v>7281093</v>
      </c>
      <c r="G88" s="83">
        <f>SUM(G76:G87)</f>
        <v>1649093</v>
      </c>
      <c r="H88" s="44">
        <f t="shared" si="4"/>
        <v>482000</v>
      </c>
      <c r="I88" s="80">
        <f>SUM(I76:I87)</f>
        <v>482000</v>
      </c>
      <c r="J88" s="80">
        <f>SUM(J76:J87)</f>
        <v>0</v>
      </c>
      <c r="K88" s="79"/>
      <c r="L88" s="81">
        <f aca="true" t="shared" si="6" ref="L88:Q88">SUM(L76:L87)</f>
        <v>0</v>
      </c>
      <c r="M88" s="81">
        <f t="shared" si="6"/>
        <v>0</v>
      </c>
      <c r="N88" s="81">
        <f t="shared" si="6"/>
        <v>850000</v>
      </c>
      <c r="O88" s="81">
        <f t="shared" si="6"/>
        <v>1800000</v>
      </c>
      <c r="P88" s="81">
        <f t="shared" si="6"/>
        <v>2500000</v>
      </c>
      <c r="Q88" s="81">
        <f t="shared" si="6"/>
        <v>0</v>
      </c>
      <c r="R88" s="82"/>
    </row>
    <row r="89" spans="1:18" ht="54" customHeight="1">
      <c r="A89" s="129">
        <v>67</v>
      </c>
      <c r="B89" s="95">
        <v>801</v>
      </c>
      <c r="C89" s="95">
        <v>80104</v>
      </c>
      <c r="D89" s="130">
        <v>6050</v>
      </c>
      <c r="E89" s="131" t="s">
        <v>92</v>
      </c>
      <c r="F89" s="21">
        <f t="shared" si="5"/>
        <v>74000</v>
      </c>
      <c r="G89" s="98"/>
      <c r="H89" s="132">
        <f>I89+J89+L89+M89</f>
        <v>74000</v>
      </c>
      <c r="I89" s="100">
        <v>74000</v>
      </c>
      <c r="J89" s="100"/>
      <c r="K89" s="133"/>
      <c r="L89" s="134"/>
      <c r="M89" s="135"/>
      <c r="N89" s="134"/>
      <c r="O89" s="136"/>
      <c r="P89" s="136"/>
      <c r="Q89" s="136"/>
      <c r="R89" s="137"/>
    </row>
    <row r="90" spans="1:18" ht="87.75" customHeight="1" thickBot="1">
      <c r="A90" s="85">
        <v>68</v>
      </c>
      <c r="B90" s="86"/>
      <c r="C90" s="86"/>
      <c r="D90" s="138">
        <v>6050</v>
      </c>
      <c r="E90" s="139" t="s">
        <v>93</v>
      </c>
      <c r="F90" s="21">
        <f t="shared" si="5"/>
        <v>56000</v>
      </c>
      <c r="G90" s="88"/>
      <c r="H90" s="37">
        <f t="shared" si="4"/>
        <v>56000</v>
      </c>
      <c r="I90" s="89">
        <v>56000</v>
      </c>
      <c r="J90" s="89"/>
      <c r="K90" s="88"/>
      <c r="L90" s="90"/>
      <c r="M90" s="91"/>
      <c r="N90" s="90"/>
      <c r="O90" s="89"/>
      <c r="P90" s="89"/>
      <c r="Q90" s="89"/>
      <c r="R90" s="92" t="s">
        <v>23</v>
      </c>
    </row>
    <row r="91" spans="1:18" ht="24.75" customHeight="1" thickBot="1">
      <c r="A91" s="210">
        <v>68</v>
      </c>
      <c r="B91" s="210"/>
      <c r="C91" s="210"/>
      <c r="D91" s="210"/>
      <c r="E91" s="210"/>
      <c r="F91" s="83">
        <f>SUM(F89:F90)</f>
        <v>130000</v>
      </c>
      <c r="G91" s="83">
        <f>SUM(G89:G90)</f>
        <v>0</v>
      </c>
      <c r="H91" s="44">
        <f t="shared" si="4"/>
        <v>130000</v>
      </c>
      <c r="I91" s="93">
        <f>SUM(I89:I90)</f>
        <v>130000</v>
      </c>
      <c r="J91" s="93">
        <f>SUM(J90)</f>
        <v>0</v>
      </c>
      <c r="K91" s="44"/>
      <c r="L91" s="140">
        <f>SUM(L90)</f>
        <v>0</v>
      </c>
      <c r="M91" s="83"/>
      <c r="N91" s="81"/>
      <c r="O91" s="80"/>
      <c r="P91" s="80"/>
      <c r="Q91" s="80"/>
      <c r="R91" s="82"/>
    </row>
    <row r="92" spans="1:18" ht="86.25" customHeight="1" thickBot="1">
      <c r="A92" s="85">
        <v>68</v>
      </c>
      <c r="B92" s="86">
        <v>801</v>
      </c>
      <c r="C92" s="86">
        <v>80110</v>
      </c>
      <c r="D92" s="138">
        <v>6210</v>
      </c>
      <c r="E92" s="104" t="s">
        <v>70</v>
      </c>
      <c r="F92" s="21">
        <f t="shared" si="5"/>
        <v>32554</v>
      </c>
      <c r="G92" s="88"/>
      <c r="H92" s="37">
        <f t="shared" si="4"/>
        <v>32554</v>
      </c>
      <c r="I92" s="89">
        <v>32554</v>
      </c>
      <c r="J92" s="107"/>
      <c r="K92" s="113"/>
      <c r="L92" s="106"/>
      <c r="M92" s="105"/>
      <c r="N92" s="106"/>
      <c r="O92" s="107"/>
      <c r="P92" s="107"/>
      <c r="Q92" s="107"/>
      <c r="R92" s="92" t="s">
        <v>23</v>
      </c>
    </row>
    <row r="93" spans="1:18" ht="24.75" customHeight="1">
      <c r="A93" s="210" t="s">
        <v>94</v>
      </c>
      <c r="B93" s="210"/>
      <c r="C93" s="210"/>
      <c r="D93" s="210"/>
      <c r="E93" s="210"/>
      <c r="F93" s="83">
        <f>SUM(F92)</f>
        <v>32554</v>
      </c>
      <c r="G93" s="83">
        <f>SUM(G92)</f>
        <v>0</v>
      </c>
      <c r="H93" s="44">
        <f t="shared" si="4"/>
        <v>32554</v>
      </c>
      <c r="I93" s="93">
        <f>SUM(I92)</f>
        <v>32554</v>
      </c>
      <c r="J93" s="80"/>
      <c r="K93" s="79"/>
      <c r="L93" s="81"/>
      <c r="M93" s="83"/>
      <c r="N93" s="81"/>
      <c r="O93" s="80"/>
      <c r="P93" s="80"/>
      <c r="Q93" s="80"/>
      <c r="R93" s="82"/>
    </row>
    <row r="94" spans="1:18" ht="100.5" customHeight="1">
      <c r="A94" s="141">
        <v>69</v>
      </c>
      <c r="B94" s="96">
        <v>801</v>
      </c>
      <c r="C94" s="96">
        <v>80195</v>
      </c>
      <c r="D94" s="142">
        <v>6050</v>
      </c>
      <c r="E94" s="97" t="s">
        <v>95</v>
      </c>
      <c r="F94" s="21">
        <f t="shared" si="5"/>
        <v>500000</v>
      </c>
      <c r="G94" s="133"/>
      <c r="H94" s="143"/>
      <c r="I94" s="144"/>
      <c r="J94" s="136"/>
      <c r="K94" s="133"/>
      <c r="L94" s="134"/>
      <c r="M94" s="135"/>
      <c r="N94" s="101">
        <v>250000</v>
      </c>
      <c r="O94" s="100">
        <v>250000</v>
      </c>
      <c r="P94" s="136"/>
      <c r="Q94" s="136"/>
      <c r="R94" s="145" t="s">
        <v>23</v>
      </c>
    </row>
    <row r="95" spans="1:18" ht="22.5" customHeight="1">
      <c r="A95" s="210">
        <v>68</v>
      </c>
      <c r="B95" s="210"/>
      <c r="C95" s="210"/>
      <c r="D95" s="210"/>
      <c r="E95" s="210"/>
      <c r="F95" s="83">
        <f>SUM(F94)</f>
        <v>500000</v>
      </c>
      <c r="G95" s="83">
        <f>SUM(G94)</f>
        <v>0</v>
      </c>
      <c r="H95" s="44">
        <f t="shared" si="4"/>
        <v>0</v>
      </c>
      <c r="I95" s="80">
        <f>SUM(I94)</f>
        <v>0</v>
      </c>
      <c r="J95" s="80">
        <f>SUM(J94)</f>
        <v>0</v>
      </c>
      <c r="K95" s="79">
        <f>SUM(K94)</f>
        <v>0</v>
      </c>
      <c r="L95" s="81">
        <f>SUM(L94)</f>
        <v>0</v>
      </c>
      <c r="M95" s="80">
        <f>SUM(M94)</f>
        <v>0</v>
      </c>
      <c r="N95" s="83">
        <f>SUM(N94:N94)</f>
        <v>250000</v>
      </c>
      <c r="O95" s="83">
        <f>SUM(O94:O94)</f>
        <v>250000</v>
      </c>
      <c r="P95" s="80"/>
      <c r="Q95" s="80"/>
      <c r="R95" s="82"/>
    </row>
    <row r="96" spans="1:18" ht="66" customHeight="1">
      <c r="A96" s="85">
        <v>70</v>
      </c>
      <c r="B96" s="86">
        <v>851</v>
      </c>
      <c r="C96" s="86">
        <v>85154</v>
      </c>
      <c r="D96" s="138">
        <v>6300</v>
      </c>
      <c r="E96" s="146" t="s">
        <v>65</v>
      </c>
      <c r="F96" s="21">
        <f t="shared" si="5"/>
        <v>15000</v>
      </c>
      <c r="G96" s="88"/>
      <c r="H96" s="37">
        <f>SUM(I96)</f>
        <v>15000</v>
      </c>
      <c r="I96" s="89">
        <v>15000</v>
      </c>
      <c r="J96" s="107"/>
      <c r="K96" s="113"/>
      <c r="L96" s="106"/>
      <c r="M96" s="91"/>
      <c r="N96" s="90"/>
      <c r="O96" s="89"/>
      <c r="P96" s="89"/>
      <c r="Q96" s="89"/>
      <c r="R96" s="92" t="s">
        <v>23</v>
      </c>
    </row>
    <row r="97" spans="1:18" ht="22.5" customHeight="1">
      <c r="A97" s="210"/>
      <c r="B97" s="210"/>
      <c r="C97" s="210"/>
      <c r="D97" s="210"/>
      <c r="E97" s="210"/>
      <c r="F97" s="83">
        <f>SUM(F96)</f>
        <v>15000</v>
      </c>
      <c r="G97" s="83">
        <f>SUM(G96)</f>
        <v>0</v>
      </c>
      <c r="H97" s="44">
        <f>I97+J97+L97+M97</f>
        <v>15000</v>
      </c>
      <c r="I97" s="80">
        <f>SUM(I96)</f>
        <v>15000</v>
      </c>
      <c r="J97" s="80"/>
      <c r="K97" s="79"/>
      <c r="L97" s="81"/>
      <c r="M97" s="83">
        <f>SUM(M96)</f>
        <v>0</v>
      </c>
      <c r="N97" s="83">
        <f>SUM(N96)</f>
        <v>0</v>
      </c>
      <c r="O97" s="83">
        <f>SUM(O96)</f>
        <v>0</v>
      </c>
      <c r="P97" s="80"/>
      <c r="Q97" s="80"/>
      <c r="R97" s="82"/>
    </row>
    <row r="98" spans="1:18" ht="68.25">
      <c r="A98" s="85">
        <v>71</v>
      </c>
      <c r="B98" s="86">
        <v>851</v>
      </c>
      <c r="C98" s="86">
        <v>85195</v>
      </c>
      <c r="D98" s="138">
        <v>6300</v>
      </c>
      <c r="E98" s="146" t="s">
        <v>65</v>
      </c>
      <c r="F98" s="21">
        <f t="shared" si="5"/>
        <v>10000</v>
      </c>
      <c r="G98" s="88"/>
      <c r="H98" s="37">
        <f>SUM(I98:M98)</f>
        <v>10000</v>
      </c>
      <c r="I98" s="89">
        <v>10000</v>
      </c>
      <c r="J98" s="107"/>
      <c r="K98" s="113"/>
      <c r="L98" s="106"/>
      <c r="M98" s="91"/>
      <c r="N98" s="90"/>
      <c r="O98" s="89"/>
      <c r="P98" s="89"/>
      <c r="Q98" s="89"/>
      <c r="R98" s="92" t="s">
        <v>23</v>
      </c>
    </row>
    <row r="99" spans="1:18" ht="22.5" customHeight="1">
      <c r="A99" s="210" t="s">
        <v>96</v>
      </c>
      <c r="B99" s="210"/>
      <c r="C99" s="210"/>
      <c r="D99" s="210"/>
      <c r="E99" s="210"/>
      <c r="F99" s="83">
        <f>SUM(F98)</f>
        <v>10000</v>
      </c>
      <c r="G99" s="83">
        <f>SUM(G98)</f>
        <v>0</v>
      </c>
      <c r="H99" s="44">
        <f>I99+J99+L99+M99</f>
        <v>10000</v>
      </c>
      <c r="I99" s="80">
        <f>SUM(I98)</f>
        <v>10000</v>
      </c>
      <c r="J99" s="80"/>
      <c r="K99" s="79"/>
      <c r="L99" s="81"/>
      <c r="M99" s="83">
        <f>SUM(M98)</f>
        <v>0</v>
      </c>
      <c r="N99" s="83">
        <f>SUM(N98)</f>
        <v>0</v>
      </c>
      <c r="O99" s="83">
        <f>SUM(O98)</f>
        <v>0</v>
      </c>
      <c r="P99" s="80"/>
      <c r="Q99" s="80"/>
      <c r="R99" s="82"/>
    </row>
    <row r="100" spans="1:18" ht="37.5" customHeight="1">
      <c r="A100" s="85">
        <v>72</v>
      </c>
      <c r="B100" s="86">
        <v>852</v>
      </c>
      <c r="C100" s="86">
        <v>85295</v>
      </c>
      <c r="D100" s="138">
        <v>6050</v>
      </c>
      <c r="E100" s="147" t="s">
        <v>97</v>
      </c>
      <c r="F100" s="21">
        <f t="shared" si="5"/>
        <v>4159000</v>
      </c>
      <c r="G100" s="88"/>
      <c r="H100" s="37">
        <f>SUM(I100:M100)</f>
        <v>59000</v>
      </c>
      <c r="I100" s="89">
        <v>59000</v>
      </c>
      <c r="J100" s="107"/>
      <c r="K100" s="113"/>
      <c r="L100" s="106"/>
      <c r="M100" s="91"/>
      <c r="N100" s="90">
        <v>100000</v>
      </c>
      <c r="O100" s="89">
        <v>500000</v>
      </c>
      <c r="P100" s="89">
        <v>2000000</v>
      </c>
      <c r="Q100" s="89">
        <v>1500000</v>
      </c>
      <c r="R100" s="92" t="s">
        <v>23</v>
      </c>
    </row>
    <row r="101" spans="1:18" ht="22.5" customHeight="1">
      <c r="A101" s="210" t="s">
        <v>98</v>
      </c>
      <c r="B101" s="210"/>
      <c r="C101" s="210"/>
      <c r="D101" s="210"/>
      <c r="E101" s="210"/>
      <c r="F101" s="83">
        <f>SUM(F100)</f>
        <v>4159000</v>
      </c>
      <c r="G101" s="83">
        <f>SUM(G100)</f>
        <v>0</v>
      </c>
      <c r="H101" s="44">
        <f>I101+J101+L101+M101</f>
        <v>59000</v>
      </c>
      <c r="I101" s="80">
        <f>SUM(I100)</f>
        <v>59000</v>
      </c>
      <c r="J101" s="80"/>
      <c r="K101" s="79"/>
      <c r="L101" s="81"/>
      <c r="M101" s="83">
        <f>SUM(M100)</f>
        <v>0</v>
      </c>
      <c r="N101" s="83">
        <f>SUM(N100)</f>
        <v>100000</v>
      </c>
      <c r="O101" s="83">
        <f>SUM(O100)</f>
        <v>500000</v>
      </c>
      <c r="P101" s="83">
        <f>SUM(P100)</f>
        <v>2000000</v>
      </c>
      <c r="Q101" s="83">
        <f>SUM(Q100)</f>
        <v>1500000</v>
      </c>
      <c r="R101" s="82"/>
    </row>
    <row r="102" spans="1:18" ht="42.75">
      <c r="A102" s="50">
        <v>73</v>
      </c>
      <c r="B102" s="51">
        <v>900</v>
      </c>
      <c r="C102" s="51">
        <v>90001</v>
      </c>
      <c r="D102" s="95">
        <v>6050</v>
      </c>
      <c r="E102" s="115" t="s">
        <v>99</v>
      </c>
      <c r="F102" s="21">
        <f t="shared" si="5"/>
        <v>19189</v>
      </c>
      <c r="G102" s="53">
        <v>19189</v>
      </c>
      <c r="H102" s="23"/>
      <c r="I102" s="62"/>
      <c r="J102" s="62"/>
      <c r="K102" s="61"/>
      <c r="L102" s="63"/>
      <c r="M102" s="64"/>
      <c r="N102" s="63"/>
      <c r="O102" s="62"/>
      <c r="P102" s="62"/>
      <c r="Q102" s="62"/>
      <c r="R102" s="27" t="s">
        <v>23</v>
      </c>
    </row>
    <row r="103" spans="1:18" ht="28.5">
      <c r="A103" s="58">
        <v>74</v>
      </c>
      <c r="B103" s="59"/>
      <c r="C103" s="59"/>
      <c r="D103" s="59"/>
      <c r="E103" s="60" t="s">
        <v>100</v>
      </c>
      <c r="F103" s="21">
        <f t="shared" si="5"/>
        <v>4790298</v>
      </c>
      <c r="G103" s="61">
        <v>3525270</v>
      </c>
      <c r="H103" s="23">
        <f>I103+J103+L103+M103</f>
        <v>1265028</v>
      </c>
      <c r="I103" s="62">
        <v>883549</v>
      </c>
      <c r="J103" s="62"/>
      <c r="K103" s="61"/>
      <c r="L103" s="63"/>
      <c r="M103" s="64">
        <v>381479</v>
      </c>
      <c r="N103" s="63"/>
      <c r="O103" s="62"/>
      <c r="P103" s="62"/>
      <c r="Q103" s="62"/>
      <c r="R103" s="27" t="s">
        <v>23</v>
      </c>
    </row>
    <row r="104" spans="1:18" ht="42.75">
      <c r="A104" s="58">
        <v>75</v>
      </c>
      <c r="B104" s="59"/>
      <c r="C104" s="59"/>
      <c r="D104" s="59"/>
      <c r="E104" s="60" t="s">
        <v>101</v>
      </c>
      <c r="F104" s="21">
        <f t="shared" si="5"/>
        <v>1259083</v>
      </c>
      <c r="G104" s="61">
        <v>50216</v>
      </c>
      <c r="H104" s="23">
        <f aca="true" t="shared" si="7" ref="H104:H113">I104+J104+L104+M104</f>
        <v>0</v>
      </c>
      <c r="I104" s="62"/>
      <c r="J104" s="62"/>
      <c r="K104" s="61"/>
      <c r="L104" s="63"/>
      <c r="M104" s="64"/>
      <c r="N104" s="63"/>
      <c r="O104" s="62">
        <v>287867</v>
      </c>
      <c r="P104" s="62">
        <v>921000</v>
      </c>
      <c r="Q104" s="62"/>
      <c r="R104" s="27" t="s">
        <v>23</v>
      </c>
    </row>
    <row r="105" spans="1:18" ht="57">
      <c r="A105" s="58">
        <v>76</v>
      </c>
      <c r="B105" s="59"/>
      <c r="C105" s="59"/>
      <c r="D105" s="59"/>
      <c r="E105" s="60" t="s">
        <v>102</v>
      </c>
      <c r="F105" s="21">
        <f t="shared" si="5"/>
        <v>6119440</v>
      </c>
      <c r="G105" s="61">
        <v>89440</v>
      </c>
      <c r="H105" s="23">
        <f t="shared" si="7"/>
        <v>30000</v>
      </c>
      <c r="I105" s="62">
        <v>30000</v>
      </c>
      <c r="J105" s="62"/>
      <c r="K105" s="61"/>
      <c r="L105" s="63"/>
      <c r="M105" s="64"/>
      <c r="N105" s="63"/>
      <c r="O105" s="62"/>
      <c r="P105" s="62">
        <v>250000</v>
      </c>
      <c r="Q105" s="62">
        <v>5750000</v>
      </c>
      <c r="R105" s="27" t="s">
        <v>23</v>
      </c>
    </row>
    <row r="106" spans="1:18" ht="99.75">
      <c r="A106" s="58">
        <v>77</v>
      </c>
      <c r="B106" s="59"/>
      <c r="C106" s="59"/>
      <c r="D106" s="59"/>
      <c r="E106" s="60" t="s">
        <v>103</v>
      </c>
      <c r="F106" s="21">
        <f t="shared" si="5"/>
        <v>20252</v>
      </c>
      <c r="G106" s="61">
        <v>20252</v>
      </c>
      <c r="H106" s="23">
        <f t="shared" si="7"/>
        <v>0</v>
      </c>
      <c r="I106" s="62"/>
      <c r="J106" s="62"/>
      <c r="K106" s="61"/>
      <c r="L106" s="63"/>
      <c r="M106" s="64"/>
      <c r="N106" s="63"/>
      <c r="O106" s="62"/>
      <c r="P106" s="62"/>
      <c r="Q106" s="62"/>
      <c r="R106" s="27" t="s">
        <v>23</v>
      </c>
    </row>
    <row r="107" spans="1:18" ht="57">
      <c r="A107" s="58">
        <v>78</v>
      </c>
      <c r="B107" s="59"/>
      <c r="C107" s="59"/>
      <c r="D107" s="59"/>
      <c r="E107" s="60" t="s">
        <v>104</v>
      </c>
      <c r="F107" s="21">
        <f t="shared" si="5"/>
        <v>10054460</v>
      </c>
      <c r="G107" s="61">
        <v>14460</v>
      </c>
      <c r="H107" s="23">
        <f t="shared" si="7"/>
        <v>40000</v>
      </c>
      <c r="I107" s="62">
        <v>40000</v>
      </c>
      <c r="J107" s="62"/>
      <c r="K107" s="61"/>
      <c r="L107" s="63"/>
      <c r="M107" s="64"/>
      <c r="N107" s="63">
        <v>250000</v>
      </c>
      <c r="O107" s="62">
        <v>9750000</v>
      </c>
      <c r="P107" s="62"/>
      <c r="Q107" s="62"/>
      <c r="R107" s="27" t="s">
        <v>23</v>
      </c>
    </row>
    <row r="108" spans="1:18" ht="57">
      <c r="A108" s="58">
        <v>79</v>
      </c>
      <c r="B108" s="59"/>
      <c r="C108" s="59"/>
      <c r="D108" s="59"/>
      <c r="E108" s="60" t="s">
        <v>105</v>
      </c>
      <c r="F108" s="21">
        <f t="shared" si="5"/>
        <v>2153505</v>
      </c>
      <c r="G108" s="61">
        <v>76656</v>
      </c>
      <c r="H108" s="23">
        <f t="shared" si="7"/>
        <v>0</v>
      </c>
      <c r="I108" s="62"/>
      <c r="J108" s="62"/>
      <c r="K108" s="61"/>
      <c r="L108" s="63"/>
      <c r="M108" s="64"/>
      <c r="N108" s="63"/>
      <c r="O108" s="62">
        <v>561849</v>
      </c>
      <c r="P108" s="62">
        <v>1515000</v>
      </c>
      <c r="Q108" s="62"/>
      <c r="R108" s="27" t="s">
        <v>23</v>
      </c>
    </row>
    <row r="109" spans="1:18" ht="42.75">
      <c r="A109" s="58">
        <v>80</v>
      </c>
      <c r="B109" s="59"/>
      <c r="C109" s="59"/>
      <c r="D109" s="59"/>
      <c r="E109" s="60" t="s">
        <v>106</v>
      </c>
      <c r="F109" s="21">
        <f t="shared" si="5"/>
        <v>35000</v>
      </c>
      <c r="G109" s="61"/>
      <c r="H109" s="23">
        <f t="shared" si="7"/>
        <v>0</v>
      </c>
      <c r="I109" s="62"/>
      <c r="J109" s="62"/>
      <c r="K109" s="61"/>
      <c r="L109" s="63"/>
      <c r="M109" s="64"/>
      <c r="N109" s="63">
        <v>35000</v>
      </c>
      <c r="O109" s="62"/>
      <c r="P109" s="62"/>
      <c r="Q109" s="62"/>
      <c r="R109" s="27" t="s">
        <v>23</v>
      </c>
    </row>
    <row r="110" spans="1:18" ht="42.75">
      <c r="A110" s="58">
        <v>81</v>
      </c>
      <c r="B110" s="59"/>
      <c r="C110" s="59"/>
      <c r="D110" s="59"/>
      <c r="E110" s="60" t="s">
        <v>107</v>
      </c>
      <c r="F110" s="21">
        <f t="shared" si="5"/>
        <v>25000</v>
      </c>
      <c r="G110" s="61"/>
      <c r="H110" s="23">
        <f t="shared" si="7"/>
        <v>0</v>
      </c>
      <c r="I110" s="62"/>
      <c r="J110" s="62"/>
      <c r="K110" s="61"/>
      <c r="L110" s="63"/>
      <c r="M110" s="64"/>
      <c r="N110" s="63">
        <v>25000</v>
      </c>
      <c r="O110" s="62"/>
      <c r="P110" s="62"/>
      <c r="Q110" s="62"/>
      <c r="R110" s="27" t="s">
        <v>23</v>
      </c>
    </row>
    <row r="111" spans="1:18" ht="57">
      <c r="A111" s="58">
        <v>82</v>
      </c>
      <c r="B111" s="59"/>
      <c r="C111" s="59"/>
      <c r="D111" s="59"/>
      <c r="E111" s="60" t="s">
        <v>108</v>
      </c>
      <c r="F111" s="21">
        <f t="shared" si="5"/>
        <v>75000</v>
      </c>
      <c r="G111" s="61"/>
      <c r="H111" s="23">
        <f t="shared" si="7"/>
        <v>0</v>
      </c>
      <c r="I111" s="62"/>
      <c r="J111" s="62"/>
      <c r="K111" s="61"/>
      <c r="L111" s="63"/>
      <c r="M111" s="64"/>
      <c r="N111" s="63">
        <v>75000</v>
      </c>
      <c r="O111" s="62"/>
      <c r="P111" s="62"/>
      <c r="Q111" s="62"/>
      <c r="R111" s="27" t="s">
        <v>23</v>
      </c>
    </row>
    <row r="112" spans="1:18" ht="42.75">
      <c r="A112" s="58">
        <v>83</v>
      </c>
      <c r="B112" s="59"/>
      <c r="C112" s="59"/>
      <c r="D112" s="59"/>
      <c r="E112" s="77" t="s">
        <v>109</v>
      </c>
      <c r="F112" s="21">
        <f t="shared" si="5"/>
        <v>1030000</v>
      </c>
      <c r="G112" s="70"/>
      <c r="H112" s="23">
        <f t="shared" si="7"/>
        <v>30000</v>
      </c>
      <c r="I112" s="71">
        <v>30000</v>
      </c>
      <c r="J112" s="71"/>
      <c r="K112" s="70"/>
      <c r="L112" s="72"/>
      <c r="M112" s="73"/>
      <c r="N112" s="72">
        <v>500000</v>
      </c>
      <c r="O112" s="71">
        <v>500000</v>
      </c>
      <c r="P112" s="71"/>
      <c r="Q112" s="71"/>
      <c r="R112" s="27" t="s">
        <v>23</v>
      </c>
    </row>
    <row r="113" spans="1:18" ht="43.5" thickBot="1">
      <c r="A113" s="74">
        <v>84</v>
      </c>
      <c r="B113" s="75"/>
      <c r="C113" s="75"/>
      <c r="D113" s="120"/>
      <c r="E113" s="77" t="s">
        <v>110</v>
      </c>
      <c r="F113" s="21">
        <f t="shared" si="5"/>
        <v>8103762</v>
      </c>
      <c r="G113" s="70">
        <v>8762</v>
      </c>
      <c r="H113" s="23">
        <f t="shared" si="7"/>
        <v>45000</v>
      </c>
      <c r="I113" s="71">
        <v>45000</v>
      </c>
      <c r="J113" s="71"/>
      <c r="K113" s="70"/>
      <c r="L113" s="72"/>
      <c r="M113" s="73"/>
      <c r="N113" s="72">
        <v>50000</v>
      </c>
      <c r="O113" s="71">
        <v>250000</v>
      </c>
      <c r="P113" s="71">
        <v>7750000</v>
      </c>
      <c r="Q113" s="71"/>
      <c r="R113" s="42" t="s">
        <v>23</v>
      </c>
    </row>
    <row r="114" spans="1:18" ht="24.75" customHeight="1" thickBot="1">
      <c r="A114" s="209"/>
      <c r="B114" s="209"/>
      <c r="C114" s="209"/>
      <c r="D114" s="209"/>
      <c r="E114" s="209"/>
      <c r="F114" s="79">
        <f>SUM(F102:F113)</f>
        <v>33684989</v>
      </c>
      <c r="G114" s="79">
        <f>SUM(G102:G113)</f>
        <v>3804245</v>
      </c>
      <c r="H114" s="44">
        <f aca="true" t="shared" si="8" ref="H114:H138">I114+J114+L114+M114</f>
        <v>1410028</v>
      </c>
      <c r="I114" s="80">
        <f>SUM(I102:I113)</f>
        <v>1028549</v>
      </c>
      <c r="J114" s="80">
        <f>SUM(J102:J113)</f>
        <v>0</v>
      </c>
      <c r="K114" s="79"/>
      <c r="L114" s="81">
        <f aca="true" t="shared" si="9" ref="L114:Q114">SUM(L102:L113)</f>
        <v>0</v>
      </c>
      <c r="M114" s="83">
        <f t="shared" si="9"/>
        <v>381479</v>
      </c>
      <c r="N114" s="83">
        <f t="shared" si="9"/>
        <v>935000</v>
      </c>
      <c r="O114" s="83">
        <f t="shared" si="9"/>
        <v>11349716</v>
      </c>
      <c r="P114" s="83">
        <f t="shared" si="9"/>
        <v>10436000</v>
      </c>
      <c r="Q114" s="83">
        <f t="shared" si="9"/>
        <v>5750000</v>
      </c>
      <c r="R114" s="148"/>
    </row>
    <row r="115" spans="1:18" ht="44.25" customHeight="1">
      <c r="A115" s="129">
        <v>85</v>
      </c>
      <c r="B115" s="95">
        <v>900</v>
      </c>
      <c r="C115" s="95">
        <v>90015</v>
      </c>
      <c r="D115" s="95">
        <v>6050</v>
      </c>
      <c r="E115" s="200" t="s">
        <v>111</v>
      </c>
      <c r="F115" s="201">
        <f t="shared" si="5"/>
        <v>300000</v>
      </c>
      <c r="G115" s="98">
        <v>0</v>
      </c>
      <c r="H115" s="132">
        <f t="shared" si="8"/>
        <v>300000</v>
      </c>
      <c r="I115" s="100">
        <v>300000</v>
      </c>
      <c r="J115" s="100"/>
      <c r="K115" s="98"/>
      <c r="L115" s="101"/>
      <c r="M115" s="102"/>
      <c r="N115" s="101"/>
      <c r="O115" s="100"/>
      <c r="P115" s="100"/>
      <c r="Q115" s="100"/>
      <c r="R115" s="145" t="s">
        <v>23</v>
      </c>
    </row>
    <row r="116" spans="1:18" ht="44.25" customHeight="1" thickBot="1">
      <c r="A116" s="85">
        <v>86</v>
      </c>
      <c r="B116" s="86">
        <v>900</v>
      </c>
      <c r="C116" s="86">
        <v>90015</v>
      </c>
      <c r="D116" s="86">
        <v>6050</v>
      </c>
      <c r="E116" s="149" t="s">
        <v>135</v>
      </c>
      <c r="F116" s="199">
        <f>G116+H116+N116+O116+Q116+P116</f>
        <v>500000</v>
      </c>
      <c r="G116" s="88">
        <v>0</v>
      </c>
      <c r="H116" s="37">
        <f>I116+J116+L116+M116</f>
        <v>100000</v>
      </c>
      <c r="I116" s="89">
        <v>100000</v>
      </c>
      <c r="J116" s="89"/>
      <c r="K116" s="88"/>
      <c r="L116" s="90"/>
      <c r="M116" s="91"/>
      <c r="N116" s="90">
        <v>400000</v>
      </c>
      <c r="O116" s="89"/>
      <c r="P116" s="89"/>
      <c r="Q116" s="89"/>
      <c r="R116" s="92" t="s">
        <v>23</v>
      </c>
    </row>
    <row r="117" spans="1:18" ht="27" customHeight="1" thickBot="1">
      <c r="A117" s="209" t="s">
        <v>138</v>
      </c>
      <c r="B117" s="209"/>
      <c r="C117" s="209"/>
      <c r="D117" s="209"/>
      <c r="E117" s="209"/>
      <c r="F117" s="79">
        <f>SUM(F115:F116)</f>
        <v>800000</v>
      </c>
      <c r="G117" s="79">
        <f>G115</f>
        <v>0</v>
      </c>
      <c r="H117" s="44">
        <f t="shared" si="8"/>
        <v>400000</v>
      </c>
      <c r="I117" s="80">
        <f aca="true" t="shared" si="10" ref="I117:N117">SUM(I115:I116)</f>
        <v>400000</v>
      </c>
      <c r="J117" s="80">
        <f t="shared" si="10"/>
        <v>0</v>
      </c>
      <c r="K117" s="79">
        <f t="shared" si="10"/>
        <v>0</v>
      </c>
      <c r="L117" s="81">
        <f t="shared" si="10"/>
        <v>0</v>
      </c>
      <c r="M117" s="80">
        <f t="shared" si="10"/>
        <v>0</v>
      </c>
      <c r="N117" s="80">
        <f t="shared" si="10"/>
        <v>400000</v>
      </c>
      <c r="O117" s="80"/>
      <c r="P117" s="80"/>
      <c r="Q117" s="80"/>
      <c r="R117" s="150"/>
    </row>
    <row r="118" spans="1:18" ht="28.5">
      <c r="A118" s="50">
        <v>87</v>
      </c>
      <c r="B118" s="51">
        <v>900</v>
      </c>
      <c r="C118" s="51">
        <v>90095</v>
      </c>
      <c r="D118" s="95">
        <v>6050</v>
      </c>
      <c r="E118" s="20" t="s">
        <v>112</v>
      </c>
      <c r="F118" s="21">
        <f t="shared" si="5"/>
        <v>400000</v>
      </c>
      <c r="G118" s="53">
        <v>0</v>
      </c>
      <c r="H118" s="23">
        <f t="shared" si="8"/>
        <v>400000</v>
      </c>
      <c r="I118" s="54">
        <v>400000</v>
      </c>
      <c r="J118" s="54"/>
      <c r="K118" s="53"/>
      <c r="L118" s="55"/>
      <c r="M118" s="56"/>
      <c r="N118" s="55"/>
      <c r="O118" s="54"/>
      <c r="P118" s="54"/>
      <c r="Q118" s="54"/>
      <c r="R118" s="57" t="s">
        <v>23</v>
      </c>
    </row>
    <row r="119" spans="1:18" ht="42.75">
      <c r="A119" s="58">
        <v>88</v>
      </c>
      <c r="B119" s="59"/>
      <c r="C119" s="59"/>
      <c r="D119" s="59"/>
      <c r="E119" s="151" t="s">
        <v>113</v>
      </c>
      <c r="F119" s="21">
        <f t="shared" si="5"/>
        <v>300086</v>
      </c>
      <c r="G119" s="61">
        <v>86</v>
      </c>
      <c r="H119" s="23"/>
      <c r="I119" s="62"/>
      <c r="J119" s="62"/>
      <c r="K119" s="61"/>
      <c r="L119" s="63"/>
      <c r="M119" s="64"/>
      <c r="N119" s="63"/>
      <c r="O119" s="62">
        <v>100000</v>
      </c>
      <c r="P119" s="62">
        <v>200000</v>
      </c>
      <c r="Q119" s="62"/>
      <c r="R119" s="27" t="s">
        <v>23</v>
      </c>
    </row>
    <row r="120" spans="1:18" ht="28.5">
      <c r="A120" s="58">
        <v>89</v>
      </c>
      <c r="B120" s="59"/>
      <c r="C120" s="59"/>
      <c r="D120" s="59"/>
      <c r="E120" s="152" t="s">
        <v>114</v>
      </c>
      <c r="F120" s="21">
        <f t="shared" si="5"/>
        <v>530000</v>
      </c>
      <c r="G120" s="61"/>
      <c r="H120" s="23">
        <f t="shared" si="8"/>
        <v>530000</v>
      </c>
      <c r="I120" s="62">
        <v>530000</v>
      </c>
      <c r="J120" s="62"/>
      <c r="K120" s="61"/>
      <c r="L120" s="63"/>
      <c r="M120" s="64"/>
      <c r="N120" s="63"/>
      <c r="O120" s="62"/>
      <c r="P120" s="62"/>
      <c r="Q120" s="62"/>
      <c r="R120" s="27" t="s">
        <v>23</v>
      </c>
    </row>
    <row r="121" spans="1:18" ht="42.75">
      <c r="A121" s="58">
        <v>90</v>
      </c>
      <c r="B121" s="59"/>
      <c r="C121" s="59"/>
      <c r="D121" s="59"/>
      <c r="E121" s="151" t="s">
        <v>115</v>
      </c>
      <c r="F121" s="21">
        <f t="shared" si="5"/>
        <v>285938</v>
      </c>
      <c r="G121" s="70">
        <v>15938</v>
      </c>
      <c r="H121" s="23">
        <f t="shared" si="8"/>
        <v>270000</v>
      </c>
      <c r="I121" s="71">
        <v>270000</v>
      </c>
      <c r="J121" s="71"/>
      <c r="K121" s="70"/>
      <c r="L121" s="72"/>
      <c r="M121" s="73"/>
      <c r="N121" s="72"/>
      <c r="O121" s="71"/>
      <c r="P121" s="71"/>
      <c r="Q121" s="71"/>
      <c r="R121" s="27" t="s">
        <v>23</v>
      </c>
    </row>
    <row r="122" spans="1:18" ht="57">
      <c r="A122" s="58">
        <v>91</v>
      </c>
      <c r="B122" s="153"/>
      <c r="C122" s="153"/>
      <c r="D122" s="59"/>
      <c r="E122" s="151" t="s">
        <v>116</v>
      </c>
      <c r="F122" s="21">
        <f t="shared" si="5"/>
        <v>2525132</v>
      </c>
      <c r="G122" s="70">
        <v>132</v>
      </c>
      <c r="H122" s="23">
        <f t="shared" si="8"/>
        <v>175000</v>
      </c>
      <c r="I122" s="71">
        <v>175000</v>
      </c>
      <c r="J122" s="71"/>
      <c r="K122" s="70"/>
      <c r="L122" s="72"/>
      <c r="M122" s="73"/>
      <c r="N122" s="72">
        <v>100000</v>
      </c>
      <c r="O122" s="71">
        <v>250000</v>
      </c>
      <c r="P122" s="71">
        <v>1000000</v>
      </c>
      <c r="Q122" s="71">
        <v>1000000</v>
      </c>
      <c r="R122" s="27" t="s">
        <v>23</v>
      </c>
    </row>
    <row r="123" spans="1:18" ht="44.25" customHeight="1">
      <c r="A123" s="58">
        <v>92</v>
      </c>
      <c r="B123" s="153"/>
      <c r="C123" s="153"/>
      <c r="D123" s="59"/>
      <c r="E123" s="151" t="s">
        <v>117</v>
      </c>
      <c r="F123" s="21">
        <f t="shared" si="5"/>
        <v>1025000</v>
      </c>
      <c r="G123" s="70"/>
      <c r="H123" s="23">
        <f t="shared" si="8"/>
        <v>25000</v>
      </c>
      <c r="I123" s="71">
        <v>25000</v>
      </c>
      <c r="J123" s="71"/>
      <c r="K123" s="70"/>
      <c r="L123" s="72"/>
      <c r="M123" s="73"/>
      <c r="N123" s="72">
        <v>500000</v>
      </c>
      <c r="O123" s="71">
        <v>500000</v>
      </c>
      <c r="P123" s="71"/>
      <c r="Q123" s="71"/>
      <c r="R123" s="27" t="s">
        <v>23</v>
      </c>
    </row>
    <row r="124" spans="1:18" ht="42.75">
      <c r="A124" s="58">
        <v>93</v>
      </c>
      <c r="B124" s="153"/>
      <c r="C124" s="153"/>
      <c r="D124" s="59"/>
      <c r="E124" s="151" t="s">
        <v>118</v>
      </c>
      <c r="F124" s="21">
        <f t="shared" si="5"/>
        <v>1075000</v>
      </c>
      <c r="G124" s="70"/>
      <c r="H124" s="23">
        <f t="shared" si="8"/>
        <v>75000</v>
      </c>
      <c r="I124" s="71">
        <v>75000</v>
      </c>
      <c r="J124" s="71"/>
      <c r="K124" s="70"/>
      <c r="L124" s="72"/>
      <c r="M124" s="73"/>
      <c r="N124" s="72">
        <v>250000</v>
      </c>
      <c r="O124" s="71">
        <v>500000</v>
      </c>
      <c r="P124" s="71">
        <v>250000</v>
      </c>
      <c r="Q124" s="71"/>
      <c r="R124" s="27" t="s">
        <v>23</v>
      </c>
    </row>
    <row r="125" spans="1:18" ht="85.5">
      <c r="A125" s="74">
        <v>94</v>
      </c>
      <c r="B125" s="154"/>
      <c r="C125" s="154"/>
      <c r="D125" s="59"/>
      <c r="E125" s="151" t="s">
        <v>119</v>
      </c>
      <c r="F125" s="21">
        <f t="shared" si="5"/>
        <v>220000</v>
      </c>
      <c r="G125" s="70"/>
      <c r="H125" s="78">
        <f t="shared" si="8"/>
        <v>220000</v>
      </c>
      <c r="I125" s="71">
        <v>220000</v>
      </c>
      <c r="J125" s="71"/>
      <c r="K125" s="70"/>
      <c r="L125" s="72"/>
      <c r="M125" s="73"/>
      <c r="N125" s="72"/>
      <c r="O125" s="71"/>
      <c r="P125" s="71"/>
      <c r="Q125" s="71"/>
      <c r="R125" s="27" t="s">
        <v>23</v>
      </c>
    </row>
    <row r="126" spans="1:18" ht="42.75">
      <c r="A126" s="74">
        <v>95</v>
      </c>
      <c r="B126" s="154"/>
      <c r="C126" s="154"/>
      <c r="D126" s="75"/>
      <c r="E126" s="151" t="s">
        <v>120</v>
      </c>
      <c r="F126" s="21">
        <f t="shared" si="5"/>
        <v>100000</v>
      </c>
      <c r="G126" s="70"/>
      <c r="H126" s="78">
        <f t="shared" si="8"/>
        <v>100000</v>
      </c>
      <c r="I126" s="71">
        <v>100000</v>
      </c>
      <c r="J126" s="71"/>
      <c r="K126" s="70"/>
      <c r="L126" s="72"/>
      <c r="M126" s="73"/>
      <c r="N126" s="72"/>
      <c r="O126" s="71"/>
      <c r="P126" s="71"/>
      <c r="Q126" s="71"/>
      <c r="R126" s="27" t="s">
        <v>23</v>
      </c>
    </row>
    <row r="127" spans="1:18" ht="28.5">
      <c r="A127" s="74">
        <v>96</v>
      </c>
      <c r="B127" s="154"/>
      <c r="C127" s="154"/>
      <c r="D127" s="75"/>
      <c r="E127" s="202" t="s">
        <v>131</v>
      </c>
      <c r="F127" s="21">
        <f t="shared" si="5"/>
        <v>400000</v>
      </c>
      <c r="G127" s="70"/>
      <c r="H127" s="78">
        <f t="shared" si="8"/>
        <v>200000</v>
      </c>
      <c r="I127" s="71">
        <v>200000</v>
      </c>
      <c r="J127" s="71"/>
      <c r="K127" s="70"/>
      <c r="L127" s="72"/>
      <c r="M127" s="73"/>
      <c r="N127" s="72">
        <v>200000</v>
      </c>
      <c r="O127" s="71"/>
      <c r="P127" s="71"/>
      <c r="Q127" s="71"/>
      <c r="R127" s="27"/>
    </row>
    <row r="128" spans="1:18" ht="57">
      <c r="A128" s="74">
        <v>97</v>
      </c>
      <c r="B128" s="154"/>
      <c r="C128" s="154"/>
      <c r="D128" s="75"/>
      <c r="E128" s="202" t="s">
        <v>130</v>
      </c>
      <c r="F128" s="21">
        <f t="shared" si="5"/>
        <v>120000</v>
      </c>
      <c r="G128" s="70"/>
      <c r="H128" s="78">
        <f t="shared" si="8"/>
        <v>120000</v>
      </c>
      <c r="I128" s="71">
        <v>120000</v>
      </c>
      <c r="J128" s="71"/>
      <c r="K128" s="70"/>
      <c r="L128" s="72"/>
      <c r="M128" s="73"/>
      <c r="N128" s="72"/>
      <c r="O128" s="71"/>
      <c r="P128" s="71"/>
      <c r="Q128" s="71"/>
      <c r="R128" s="27" t="s">
        <v>23</v>
      </c>
    </row>
    <row r="129" spans="1:18" ht="43.5" thickBot="1">
      <c r="A129" s="74">
        <v>98</v>
      </c>
      <c r="B129" s="154"/>
      <c r="C129" s="154"/>
      <c r="D129" s="120"/>
      <c r="E129" s="151" t="s">
        <v>121</v>
      </c>
      <c r="F129" s="21">
        <f t="shared" si="5"/>
        <v>40000</v>
      </c>
      <c r="G129" s="70"/>
      <c r="H129" s="37">
        <f t="shared" si="8"/>
        <v>40000</v>
      </c>
      <c r="I129" s="71">
        <v>40000</v>
      </c>
      <c r="J129" s="71"/>
      <c r="K129" s="70"/>
      <c r="L129" s="72"/>
      <c r="M129" s="73"/>
      <c r="N129" s="72"/>
      <c r="O129" s="71"/>
      <c r="P129" s="71"/>
      <c r="Q129" s="71"/>
      <c r="R129" s="42" t="s">
        <v>23</v>
      </c>
    </row>
    <row r="130" spans="1:18" ht="22.5" customHeight="1">
      <c r="A130" s="209"/>
      <c r="B130" s="209"/>
      <c r="C130" s="209"/>
      <c r="D130" s="209"/>
      <c r="E130" s="209"/>
      <c r="F130" s="84">
        <f>SUM(F118:F129)</f>
        <v>7021156</v>
      </c>
      <c r="G130" s="84">
        <f>SUM(G118:G129)</f>
        <v>16156</v>
      </c>
      <c r="H130" s="44">
        <f t="shared" si="8"/>
        <v>2155000</v>
      </c>
      <c r="I130" s="80">
        <f aca="true" t="shared" si="11" ref="I130:R130">SUM(I118:I129)</f>
        <v>2155000</v>
      </c>
      <c r="J130" s="80">
        <f t="shared" si="11"/>
        <v>0</v>
      </c>
      <c r="K130" s="79"/>
      <c r="L130" s="81">
        <f t="shared" si="11"/>
        <v>0</v>
      </c>
      <c r="M130" s="83">
        <f t="shared" si="11"/>
        <v>0</v>
      </c>
      <c r="N130" s="148">
        <f>SUM(N118:N129)</f>
        <v>1050000</v>
      </c>
      <c r="O130" s="83">
        <f>SUM(O118:O129)</f>
        <v>1350000</v>
      </c>
      <c r="P130" s="83">
        <f>SUM(P118:P129)</f>
        <v>1450000</v>
      </c>
      <c r="Q130" s="83">
        <f>SUM(Q118:Q129)</f>
        <v>1000000</v>
      </c>
      <c r="R130" s="150">
        <f t="shared" si="11"/>
        <v>0</v>
      </c>
    </row>
    <row r="131" spans="1:18" ht="35.25" customHeight="1">
      <c r="A131" s="155">
        <v>99</v>
      </c>
      <c r="B131" s="95">
        <v>921</v>
      </c>
      <c r="C131" s="95">
        <v>92109</v>
      </c>
      <c r="D131" s="130">
        <v>6050</v>
      </c>
      <c r="E131" s="139" t="s">
        <v>122</v>
      </c>
      <c r="F131" s="21">
        <f t="shared" si="5"/>
        <v>1825000</v>
      </c>
      <c r="G131" s="88"/>
      <c r="H131" s="37">
        <f t="shared" si="8"/>
        <v>25000</v>
      </c>
      <c r="I131" s="89">
        <v>25000</v>
      </c>
      <c r="J131" s="89"/>
      <c r="K131" s="88"/>
      <c r="L131" s="90"/>
      <c r="M131" s="91"/>
      <c r="N131" s="90">
        <v>300000</v>
      </c>
      <c r="O131" s="89">
        <v>1500000</v>
      </c>
      <c r="P131" s="89"/>
      <c r="Q131" s="89"/>
      <c r="R131" s="92" t="s">
        <v>23</v>
      </c>
    </row>
    <row r="132" spans="1:18" ht="22.5" customHeight="1">
      <c r="A132" s="210" t="s">
        <v>123</v>
      </c>
      <c r="B132" s="210"/>
      <c r="C132" s="210"/>
      <c r="D132" s="210"/>
      <c r="E132" s="210"/>
      <c r="F132" s="79">
        <f>SUM(F131)</f>
        <v>1825000</v>
      </c>
      <c r="G132" s="79">
        <f>SUM(G131)</f>
        <v>0</v>
      </c>
      <c r="H132" s="44">
        <f t="shared" si="8"/>
        <v>25000</v>
      </c>
      <c r="I132" s="80">
        <f>SUM(I131:I131)</f>
        <v>25000</v>
      </c>
      <c r="J132" s="80">
        <f>SUM(J131:J131)</f>
        <v>0</v>
      </c>
      <c r="K132" s="79"/>
      <c r="L132" s="81">
        <f aca="true" t="shared" si="12" ref="L132:Q132">SUM(L131:L131)</f>
        <v>0</v>
      </c>
      <c r="M132" s="83">
        <f t="shared" si="12"/>
        <v>0</v>
      </c>
      <c r="N132" s="81">
        <f t="shared" si="12"/>
        <v>300000</v>
      </c>
      <c r="O132" s="81">
        <f t="shared" si="12"/>
        <v>1500000</v>
      </c>
      <c r="P132" s="81">
        <f t="shared" si="12"/>
        <v>0</v>
      </c>
      <c r="Q132" s="81">
        <f t="shared" si="12"/>
        <v>0</v>
      </c>
      <c r="R132" s="156"/>
    </row>
    <row r="133" spans="1:18" ht="35.25" customHeight="1">
      <c r="A133" s="157">
        <v>100</v>
      </c>
      <c r="B133" s="158">
        <v>926</v>
      </c>
      <c r="C133" s="158">
        <v>92601</v>
      </c>
      <c r="D133" s="159">
        <v>6050</v>
      </c>
      <c r="E133" s="160" t="s">
        <v>124</v>
      </c>
      <c r="F133" s="21">
        <f t="shared" si="5"/>
        <v>11357117</v>
      </c>
      <c r="G133" s="161">
        <v>182117</v>
      </c>
      <c r="H133" s="162">
        <f t="shared" si="8"/>
        <v>75000</v>
      </c>
      <c r="I133" s="163">
        <v>75000</v>
      </c>
      <c r="J133" s="163"/>
      <c r="K133" s="161"/>
      <c r="L133" s="164"/>
      <c r="M133" s="165"/>
      <c r="N133" s="166">
        <v>100000</v>
      </c>
      <c r="O133" s="163">
        <v>1000000</v>
      </c>
      <c r="P133" s="163">
        <v>5000000</v>
      </c>
      <c r="Q133" s="163">
        <v>5000000</v>
      </c>
      <c r="R133" s="167" t="s">
        <v>23</v>
      </c>
    </row>
    <row r="134" spans="1:18" ht="72">
      <c r="A134" s="58">
        <v>101</v>
      </c>
      <c r="B134" s="59"/>
      <c r="C134" s="59"/>
      <c r="D134" s="116"/>
      <c r="E134" s="60" t="s">
        <v>132</v>
      </c>
      <c r="F134" s="21">
        <f t="shared" si="5"/>
        <v>65000</v>
      </c>
      <c r="G134" s="61"/>
      <c r="H134" s="168">
        <f t="shared" si="8"/>
        <v>65000</v>
      </c>
      <c r="I134" s="62">
        <v>65000</v>
      </c>
      <c r="J134" s="62"/>
      <c r="K134" s="61"/>
      <c r="L134" s="169"/>
      <c r="M134" s="64"/>
      <c r="N134" s="63"/>
      <c r="O134" s="62"/>
      <c r="P134" s="62"/>
      <c r="Q134" s="62"/>
      <c r="R134" s="27" t="s">
        <v>23</v>
      </c>
    </row>
    <row r="135" spans="1:18" ht="100.5">
      <c r="A135" s="58">
        <v>102</v>
      </c>
      <c r="B135" s="59"/>
      <c r="C135" s="59"/>
      <c r="D135" s="116"/>
      <c r="E135" s="60" t="s">
        <v>133</v>
      </c>
      <c r="F135" s="21">
        <f>G135+H135+N135+O135+Q135+P135</f>
        <v>25000</v>
      </c>
      <c r="G135" s="61"/>
      <c r="H135" s="168">
        <f>I135+J135+L135+M135</f>
        <v>25000</v>
      </c>
      <c r="I135" s="62">
        <v>25000</v>
      </c>
      <c r="J135" s="62"/>
      <c r="K135" s="61"/>
      <c r="L135" s="169"/>
      <c r="M135" s="64"/>
      <c r="N135" s="63"/>
      <c r="O135" s="62"/>
      <c r="P135" s="62"/>
      <c r="Q135" s="62"/>
      <c r="R135" s="27" t="s">
        <v>23</v>
      </c>
    </row>
    <row r="136" spans="1:18" ht="67.5" customHeight="1" thickBot="1">
      <c r="A136" s="170">
        <v>103</v>
      </c>
      <c r="B136" s="171"/>
      <c r="C136" s="172"/>
      <c r="D136" s="173">
        <v>6050</v>
      </c>
      <c r="E136" s="174" t="s">
        <v>125</v>
      </c>
      <c r="F136" s="21">
        <f t="shared" si="5"/>
        <v>1175000</v>
      </c>
      <c r="G136" s="175"/>
      <c r="H136" s="176">
        <f>I136+J136+L136+M136</f>
        <v>1175000</v>
      </c>
      <c r="I136" s="177">
        <v>875000</v>
      </c>
      <c r="J136" s="177"/>
      <c r="K136" s="175"/>
      <c r="L136" s="197">
        <v>300000</v>
      </c>
      <c r="M136" s="179"/>
      <c r="N136" s="180"/>
      <c r="O136" s="177"/>
      <c r="P136" s="177"/>
      <c r="Q136" s="177"/>
      <c r="R136" s="181" t="s">
        <v>23</v>
      </c>
    </row>
    <row r="137" spans="1:18" ht="22.5" customHeight="1">
      <c r="A137" s="211" t="s">
        <v>126</v>
      </c>
      <c r="B137" s="211"/>
      <c r="C137" s="211"/>
      <c r="D137" s="211"/>
      <c r="E137" s="182"/>
      <c r="F137" s="183">
        <f>SUM(F133:F136)</f>
        <v>12622117</v>
      </c>
      <c r="G137" s="183">
        <f>SUM(G133:G136)</f>
        <v>182117</v>
      </c>
      <c r="H137" s="184">
        <f t="shared" si="8"/>
        <v>1340000</v>
      </c>
      <c r="I137" s="185">
        <f>SUM(I133:I136)</f>
        <v>1040000</v>
      </c>
      <c r="J137" s="177">
        <f>SUM(J133)</f>
        <v>0</v>
      </c>
      <c r="K137" s="175"/>
      <c r="L137" s="198">
        <f>SUM(L133:L136)</f>
        <v>300000</v>
      </c>
      <c r="M137" s="179">
        <f>SUM(M133)</f>
        <v>0</v>
      </c>
      <c r="N137" s="178">
        <f>SUM(N133)</f>
        <v>100000</v>
      </c>
      <c r="O137" s="178">
        <f>SUM(O133)</f>
        <v>1000000</v>
      </c>
      <c r="P137" s="178">
        <f>SUM(P133)</f>
        <v>5000000</v>
      </c>
      <c r="Q137" s="178">
        <f>SUM(Q133)</f>
        <v>5000000</v>
      </c>
      <c r="R137" s="186"/>
    </row>
    <row r="138" spans="1:22" ht="32.25" customHeight="1">
      <c r="A138" s="187"/>
      <c r="B138" s="188"/>
      <c r="C138" s="189"/>
      <c r="D138" s="208" t="s">
        <v>127</v>
      </c>
      <c r="E138" s="208"/>
      <c r="F138" s="79">
        <f>F17+F57+F59+F62+F68+F75+F88+F95+F91+F93+F101+F114+F117+F130+F132+F137+F99+F55+F97+F70+F72</f>
        <v>136803053</v>
      </c>
      <c r="G138" s="79">
        <f>G17+G57+G59+G62+G68+G75+G88+G95+G91+G93+G114+G117+G130+G132+G137+G99+G55</f>
        <v>11285086</v>
      </c>
      <c r="H138" s="93">
        <f t="shared" si="8"/>
        <v>14437411</v>
      </c>
      <c r="I138" s="79">
        <f>I17+I57+I59+I62+I68+I75+I88+I95+I91+I101+I93+I114+I117+I130+I132+I137+I99+I55+I97+I70+I72</f>
        <v>11467560</v>
      </c>
      <c r="J138" s="79">
        <f>J17+J57+J59+J62+J68+J75+J88+J95+J91+J101+J93+J114+J117+J130+J132+J137+J99+J55+J97+J70</f>
        <v>0</v>
      </c>
      <c r="K138" s="79"/>
      <c r="L138" s="84">
        <f aca="true" t="shared" si="13" ref="L138:Q138">L17+L57+L59+L62+L68+L75+L88+L95+L91+L101+L93+L114+L117+L130+L132+L137+L99+L55+L97+L70</f>
        <v>300000</v>
      </c>
      <c r="M138" s="79">
        <f t="shared" si="13"/>
        <v>2669851</v>
      </c>
      <c r="N138" s="79">
        <f t="shared" si="13"/>
        <v>9904840</v>
      </c>
      <c r="O138" s="79">
        <f t="shared" si="13"/>
        <v>41524716</v>
      </c>
      <c r="P138" s="79">
        <f t="shared" si="13"/>
        <v>46401000</v>
      </c>
      <c r="Q138" s="79">
        <f t="shared" si="13"/>
        <v>13250000</v>
      </c>
      <c r="R138" s="83">
        <f>R17+R57+R59+R62+R68+R75+R88+R95+R91+R93+R114+R117+R130+R132+R137+R99+R55</f>
        <v>0</v>
      </c>
      <c r="S138" s="190"/>
      <c r="T138" s="191"/>
      <c r="U138" s="190"/>
      <c r="V138" s="190"/>
    </row>
    <row r="139" spans="4:18" ht="12.75">
      <c r="D139" s="192"/>
      <c r="E139" s="193"/>
      <c r="F139" s="194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</row>
    <row r="140" spans="4:18" ht="18" customHeight="1">
      <c r="D140" s="192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5"/>
      <c r="P140" s="195"/>
      <c r="Q140" s="195"/>
      <c r="R140" s="193"/>
    </row>
    <row r="141" spans="4:18" ht="15">
      <c r="D141" s="192"/>
      <c r="E141" s="193"/>
      <c r="F141" s="193"/>
      <c r="G141" s="193"/>
      <c r="H141" s="193"/>
      <c r="I141" s="193"/>
      <c r="J141" s="193"/>
      <c r="K141" s="193"/>
      <c r="L141" s="193"/>
      <c r="M141" s="193"/>
      <c r="N141" s="207" t="s">
        <v>139</v>
      </c>
      <c r="O141" s="195"/>
      <c r="P141" s="195"/>
      <c r="Q141" s="195"/>
      <c r="R141" s="193"/>
    </row>
    <row r="142" spans="4:18" ht="15">
      <c r="D142" s="192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5"/>
      <c r="P142" s="195"/>
      <c r="Q142" s="195"/>
      <c r="R142" s="193"/>
    </row>
    <row r="143" spans="4:18" ht="15">
      <c r="D143" s="192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5"/>
      <c r="P143" s="195"/>
      <c r="Q143" s="195"/>
      <c r="R143" s="193"/>
    </row>
    <row r="144" spans="14:17" ht="15">
      <c r="N144" s="1" t="s">
        <v>140</v>
      </c>
      <c r="O144" s="195"/>
      <c r="P144" s="195"/>
      <c r="Q144" s="195"/>
    </row>
    <row r="145" ht="12">
      <c r="G145" s="196"/>
    </row>
  </sheetData>
  <mergeCells count="40">
    <mergeCell ref="D7:R7"/>
    <mergeCell ref="A10:A12"/>
    <mergeCell ref="B10:B12"/>
    <mergeCell ref="C10:C12"/>
    <mergeCell ref="D10:D12"/>
    <mergeCell ref="E10:E12"/>
    <mergeCell ref="F10:F12"/>
    <mergeCell ref="G10:G12"/>
    <mergeCell ref="H10:Q10"/>
    <mergeCell ref="R10:R12"/>
    <mergeCell ref="H11:H12"/>
    <mergeCell ref="I11:M11"/>
    <mergeCell ref="N11:N12"/>
    <mergeCell ref="O11:O12"/>
    <mergeCell ref="P11:P12"/>
    <mergeCell ref="Q11:Q12"/>
    <mergeCell ref="K12:L12"/>
    <mergeCell ref="K13:L13"/>
    <mergeCell ref="A17:E17"/>
    <mergeCell ref="A55:E55"/>
    <mergeCell ref="A57:E57"/>
    <mergeCell ref="A59:E59"/>
    <mergeCell ref="A62:E62"/>
    <mergeCell ref="A68:E68"/>
    <mergeCell ref="A70:E70"/>
    <mergeCell ref="A75:E75"/>
    <mergeCell ref="A72:E72"/>
    <mergeCell ref="A88:E88"/>
    <mergeCell ref="A91:E91"/>
    <mergeCell ref="A93:E93"/>
    <mergeCell ref="A95:E95"/>
    <mergeCell ref="A97:E97"/>
    <mergeCell ref="A99:E99"/>
    <mergeCell ref="A101:E101"/>
    <mergeCell ref="A114:E114"/>
    <mergeCell ref="D138:E138"/>
    <mergeCell ref="A117:E117"/>
    <mergeCell ref="A130:E130"/>
    <mergeCell ref="A132:E132"/>
    <mergeCell ref="A137:D137"/>
  </mergeCells>
  <printOptions horizontalCentered="1"/>
  <pageMargins left="0.19652777777777777" right="0.19652777777777777" top="0.39375" bottom="0.19652777777777777" header="0.5118055555555555" footer="0.19652777777777777"/>
  <pageSetup horizontalDpi="300" verticalDpi="3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2007-11-30T13:44:17Z</cp:lastPrinted>
  <dcterms:modified xsi:type="dcterms:W3CDTF">2007-11-30T13:44:20Z</dcterms:modified>
  <cp:category/>
  <cp:version/>
  <cp:contentType/>
  <cp:contentStatus/>
</cp:coreProperties>
</file>